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13" documentId="120_S{2AC9BD13-BADA-5192-A53E-5A8FF88502F6}" xr6:coauthVersionLast="47" xr6:coauthVersionMax="47" xr10:uidLastSave="{332CAB81-E168-477F-BE34-58A8879AE7E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J3" i="9"/>
  <c r="L3" i="9"/>
  <c r="G4" i="9"/>
  <c r="I4" i="9"/>
  <c r="J4" i="9"/>
  <c r="L4" i="9"/>
  <c r="G5" i="9"/>
  <c r="I5" i="9"/>
  <c r="J5" i="9"/>
  <c r="L5" i="9"/>
  <c r="G6" i="9"/>
  <c r="I6" i="9"/>
  <c r="J6" i="9"/>
  <c r="L6" i="9"/>
  <c r="G7" i="9"/>
  <c r="I7" i="9"/>
  <c r="J7" i="9"/>
  <c r="L7" i="9"/>
  <c r="G8" i="9"/>
  <c r="I8" i="9"/>
  <c r="J8" i="9"/>
  <c r="L8" i="9"/>
  <c r="G9" i="9"/>
  <c r="I9" i="9"/>
  <c r="J9" i="9"/>
  <c r="L9" i="9"/>
  <c r="B10" i="9"/>
  <c r="G10" i="9"/>
  <c r="J10" i="9"/>
  <c r="L10" i="9"/>
  <c r="G2" i="9"/>
  <c r="I2" i="9"/>
  <c r="J2" i="9"/>
  <c r="L2" i="9"/>
  <c r="I11" i="9"/>
  <c r="J11" i="9"/>
  <c r="J12" i="9"/>
  <c r="I13" i="9"/>
  <c r="J13" i="9"/>
  <c r="I14" i="9"/>
  <c r="J14" i="9"/>
  <c r="L12" i="9"/>
  <c r="G12" i="9"/>
  <c r="B12" i="9"/>
  <c r="L11" i="9"/>
  <c r="G11" i="9"/>
  <c r="G11" i="5"/>
  <c r="G10" i="5"/>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8" i="5"/>
  <c r="G9" i="5"/>
  <c r="G13" i="5"/>
  <c r="G12" i="5"/>
  <c r="G14" i="5"/>
  <c r="G15" i="5"/>
  <c r="G16" i="5"/>
  <c r="G17" i="5"/>
  <c r="G18" i="5"/>
  <c r="G19" i="5"/>
  <c r="G20" i="5"/>
  <c r="G21" i="5"/>
  <c r="G22" i="5"/>
  <c r="G23" i="5"/>
  <c r="G24" i="5"/>
  <c r="G25" i="5"/>
  <c r="G26" i="5"/>
  <c r="G27" i="5"/>
  <c r="G28" i="5"/>
  <c r="G29" i="5"/>
  <c r="G30" i="5"/>
  <c r="G31" i="5"/>
  <c r="G32" i="5"/>
  <c r="G33" i="5"/>
  <c r="G34" i="5"/>
  <c r="G35" i="5"/>
  <c r="G36" i="5"/>
  <c r="B10" i="5"/>
  <c r="B13" i="5"/>
  <c r="B11" i="5"/>
  <c r="B12" i="5"/>
  <c r="B14" i="5"/>
  <c r="B15" i="5"/>
  <c r="B16" i="5"/>
  <c r="B17" i="5"/>
  <c r="B18" i="5"/>
  <c r="B19" i="5"/>
  <c r="B20" i="5"/>
  <c r="B21" i="5"/>
  <c r="B22" i="5"/>
  <c r="B23" i="5"/>
  <c r="B24" i="5"/>
  <c r="B25" i="5"/>
  <c r="B26" i="5"/>
  <c r="B27" i="5"/>
  <c r="B28" i="5"/>
  <c r="B29" i="5"/>
  <c r="B30" i="5"/>
  <c r="B31" i="5"/>
  <c r="B32" i="5"/>
  <c r="B33" i="5"/>
  <c r="B34" i="5"/>
  <c r="B35" i="5"/>
  <c r="B36" i="5"/>
  <c r="I10" i="5"/>
  <c r="I13" i="5"/>
  <c r="I11" i="5"/>
  <c r="I12" i="5"/>
  <c r="I14" i="5"/>
  <c r="I15" i="5"/>
  <c r="I16" i="5"/>
  <c r="I17" i="5"/>
  <c r="I18" i="5"/>
  <c r="I19" i="5"/>
  <c r="I20" i="5"/>
  <c r="I21" i="5"/>
  <c r="I22" i="5"/>
  <c r="I23" i="5"/>
  <c r="I24" i="5"/>
  <c r="I25" i="5"/>
  <c r="I26" i="5"/>
  <c r="I27" i="5"/>
  <c r="I28" i="5"/>
  <c r="I29" i="5"/>
  <c r="I30" i="5"/>
  <c r="I31" i="5"/>
  <c r="I32" i="5"/>
  <c r="I33" i="5"/>
  <c r="I34" i="5"/>
  <c r="I35" i="5"/>
  <c r="I36" i="5"/>
  <c r="J10" i="5"/>
  <c r="J13" i="5"/>
  <c r="J11" i="5"/>
  <c r="J12" i="5"/>
  <c r="J14" i="5"/>
  <c r="J15" i="5"/>
  <c r="J16" i="5"/>
  <c r="J17" i="5"/>
  <c r="J18" i="5"/>
  <c r="J19" i="5"/>
  <c r="J20" i="5"/>
  <c r="J21" i="5"/>
  <c r="J22" i="5"/>
  <c r="J23" i="5"/>
  <c r="J24" i="5"/>
  <c r="J25" i="5"/>
  <c r="J26" i="5"/>
  <c r="J27" i="5"/>
  <c r="J28" i="5"/>
  <c r="J29" i="5"/>
  <c r="J30" i="5"/>
  <c r="J31" i="5"/>
  <c r="J32" i="5"/>
  <c r="J33" i="5"/>
  <c r="J34" i="5"/>
  <c r="J35" i="5"/>
  <c r="J36" i="5"/>
  <c r="L10" i="5"/>
  <c r="L13" i="5"/>
  <c r="L11" i="5"/>
  <c r="L12" i="5"/>
  <c r="L14" i="5"/>
  <c r="L15" i="5"/>
  <c r="L16" i="5"/>
  <c r="L17" i="5"/>
  <c r="L18" i="5"/>
  <c r="L19" i="5"/>
  <c r="L20" i="5"/>
  <c r="L21" i="5"/>
  <c r="L22" i="5"/>
  <c r="L23" i="5"/>
  <c r="L24" i="5"/>
  <c r="L25" i="5"/>
  <c r="L26" i="5"/>
  <c r="L27" i="5"/>
  <c r="L28" i="5"/>
  <c r="L29" i="5"/>
  <c r="L30" i="5"/>
  <c r="L31" i="5"/>
  <c r="L32" i="5"/>
  <c r="L33" i="5"/>
  <c r="L34" i="5"/>
  <c r="L35" i="5"/>
  <c r="L36" i="5"/>
  <c r="B1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3" i="9"/>
  <c r="G13" i="9"/>
  <c r="L13" i="9"/>
  <c r="B14" i="9"/>
  <c r="G14" i="9"/>
  <c r="L14" i="9"/>
  <c r="G15" i="9"/>
  <c r="I15" i="9"/>
  <c r="J15" i="9"/>
  <c r="L15" i="9"/>
  <c r="B16" i="9"/>
  <c r="G16" i="9"/>
  <c r="I16" i="9"/>
  <c r="J16" i="9"/>
  <c r="L16" i="9"/>
  <c r="B17" i="9"/>
  <c r="G17" i="9"/>
  <c r="I17" i="9"/>
  <c r="J17" i="9"/>
  <c r="L17"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<sst xmlns="http://schemas.openxmlformats.org/spreadsheetml/2006/main" count="180340" uniqueCount="39142">
  <si>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</si>
  <si>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</si>
  <si>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</si>
  <si>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</si>
  <si>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</si>
  <si>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</si>
  <si>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</si>
  <si>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</si>
  <si>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</si>
  <si>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</si>
  <si>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</si>
  <si>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</si>
  <si>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</si>
  <si>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</si>
  <si>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</si>
  <si>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</si>
  <si>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</si>
  <si>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</si>
  <si>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</si>
  <si>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</si>
  <si>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</si>
  <si>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</si>
  <si>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</si>
  <si>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</si>
  <si>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</si>
  <si>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</si>
  <si>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</si>
  <si>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</si>
  <si>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</si>
  <si>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</si>
  <si>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</si>
  <si>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</si>
  <si>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</si>
  <si>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</si>
  <si>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</si>
  <si>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</si>
  <si>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</si>
  <si>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</si>
  <si>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</si>
  <si>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</si>
  <si>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</si>
  <si>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</si>
  <si>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</si>
  <si>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</si>
  <si>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</si>
  <si>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</si>
  <si>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</si>
  <si>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</si>
  <si>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</si>
  <si>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</si>
  <si>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</si>
  <si>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</si>
  <si>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</si>
  <si>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</si>
  <si>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</si>
  <si>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</si>
  <si>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</si>
  <si>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</si>
  <si>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</si>
  <si>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</si>
  <si>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</si>
  <si>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</si>
  <si>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</si>
  <si>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</si>
  <si>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</si>
  <si>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</si>
  <si>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</si>
  <si>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</si>
  <si>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</si>
  <si>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</si>
  <si>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</si>
  <si>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</si>
  <si>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</si>
  <si>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</si>
  <si>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</si>
  <si>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</si>
  <si>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</si>
  <si>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</si>
  <si>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</si>
  <si>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</si>
  <si>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</si>
  <si>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</si>
  <si>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</si>
  <si>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</si>
  <si>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</si>
  <si>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</si>
  <si>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</si>
  <si>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</si>
  <si>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</si>
  <si>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</si>
  <si>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</si>
  <si>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</si>
  <si>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</si>
  <si>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</si>
  <si>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</si>
  <si>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</si>
  <si>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</si>
  <si>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</si>
  <si>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</si>
  <si>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</si>
  <si>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</si>
  <si>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</si>
  <si>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</si>
  <si>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</si>
  <si>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</si>
  <si>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</si>
  <si>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</si>
  <si>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</si>
  <si>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</si>
  <si>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</si>
  <si>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</si>
  <si>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</si>
  <si>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</si>
  <si>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</si>
  <si>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</si>
  <si>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</si>
  <si>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</si>
  <si>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</si>
  <si>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</si>
  <si>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</si>
  <si>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</si>
  <si>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</si>
  <si>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</si>
  <si>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</si>
  <si>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</si>
  <si>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</si>
  <si>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</si>
  <si>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</si>
  <si>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</si>
  <si>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</si>
  <si>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</si>
  <si>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</si>
  <si>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</si>
  <si>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</si>
  <si>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</si>
  <si>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</si>
  <si>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</si>
  <si>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</si>
  <si>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</si>
  <si>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</si>
  <si>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</si>
  <si>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</si>
  <si>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</si>
  <si>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</si>
  <si>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</si>
  <si>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</si>
  <si>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</si>
  <si>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</si>
  <si>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</si>
  <si>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</si>
  <si>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</si>
  <si>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</si>
  <si>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</si>
  <si>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</si>
  <si>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</si>
  <si>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</si>
  <si>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</si>
  <si>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</si>
  <si>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</si>
  <si>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</si>
  <si>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</si>
  <si>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</si>
  <si>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</si>
  <si>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</si>
  <si>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</si>
  <si>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</si>
  <si>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</si>
  <si>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</si>
  <si>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</si>
  <si>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</si>
  <si>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</si>
  <si>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</si>
  <si>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</si>
  <si>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</si>
  <si>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</si>
  <si>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</si>
  <si>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</si>
  <si>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</si>
  <si>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</si>
  <si>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</si>
  <si>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</si>
  <si>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</si>
  <si>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</si>
  <si>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</si>
  <si>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</si>
  <si>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</si>
  <si>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</si>
  <si>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</si>
  <si>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</si>
  <si>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</si>
  <si>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</si>
  <si>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</si>
  <si>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</si>
  <si>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</si>
  <si>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</si>
  <si>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</si>
  <si>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</si>
  <si>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</si>
  <si>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</si>
  <si>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</si>
  <si>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</si>
  <si>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</si>
  <si>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</si>
  <si>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</si>
  <si>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</si>
  <si>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</si>
  <si>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</si>
  <si>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</si>
  <si>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</si>
  <si>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</si>
  <si>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</si>
  <si>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</si>
  <si>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</si>
  <si>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</si>
  <si>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</si>
  <si>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</si>
  <si>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</si>
  <si>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</si>
  <si>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</si>
  <si>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</si>
  <si>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</si>
  <si>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</si>
  <si>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</si>
  <si>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</si>
  <si>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</si>
  <si>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</si>
  <si>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</si>
  <si>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</si>
  <si>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</si>
  <si>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</si>
  <si>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</si>
  <si>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</si>
  <si>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</si>
  <si>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</si>
  <si>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</si>
  <si>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</si>
  <si>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</si>
  <si>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</si>
  <si>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</si>
  <si>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</si>
  <si>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</si>
  <si>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</si>
  <si>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</si>
  <si>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</si>
  <si>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</si>
  <si>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</si>
  <si>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</si>
  <si>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</si>
  <si>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</si>
  <si>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</si>
  <si>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</si>
  <si>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</si>
  <si>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</si>
  <si>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</si>
  <si>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</si>
  <si>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</si>
  <si>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</si>
  <si>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</si>
  <si>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</si>
  <si>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</si>
  <si>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</si>
  <si>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</si>
  <si>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</si>
  <si>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</si>
  <si>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</si>
  <si>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</si>
  <si>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</si>
  <si>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</si>
  <si>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</si>
  <si>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</si>
  <si>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</si>
  <si>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</si>
  <si>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</si>
  <si>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</si>
  <si>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</si>
  <si>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</si>
  <si>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</si>
  <si>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</si>
  <si>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</si>
  <si>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</si>
  <si>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</si>
  <si>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</si>
  <si>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</si>
  <si>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</si>
  <si>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</si>
  <si>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</si>
  <si>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</si>
  <si>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</si>
  <si>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</si>
  <si>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</si>
  <si>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</si>
  <si>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</si>
  <si>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</si>
  <si>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</si>
  <si>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</si>
  <si>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</si>
  <si>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</si>
  <si>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</si>
  <si>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</si>
  <si>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</si>
  <si>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</si>
  <si>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</si>
  <si>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</si>
  <si>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</si>
  <si>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</si>
  <si>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</si>
  <si>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</si>
  <si>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</si>
  <si>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</si>
  <si>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</si>
  <si>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</si>
  <si>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</si>
  <si>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</si>
  <si>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</si>
  <si>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</si>
  <si>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</si>
  <si>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</si>
  <si>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</si>
  <si>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</si>
  <si>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</si>
  <si>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</si>
  <si>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</si>
  <si>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</si>
  <si>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</si>
  <si>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</si>
  <si>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</si>
  <si>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</si>
  <si>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</si>
  <si>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</si>
  <si>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</si>
  <si>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</si>
  <si>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</si>
  <si>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</si>
  <si>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</si>
  <si>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</si>
  <si>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</si>
  <si>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</si>
  <si>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</si>
  <si>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</si>
  <si>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</si>
  <si>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</si>
  <si>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</si>
  <si>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</si>
  <si>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</si>
  <si>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</si>
  <si>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</si>
  <si>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</si>
  <si>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</si>
  <si>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</si>
  <si>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</si>
  <si>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</si>
  <si>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</si>
  <si>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</si>
  <si>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</si>
  <si>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</si>
  <si>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</si>
  <si>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</si>
  <si>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</si>
  <si>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</si>
  <si>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</si>
  <si>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</si>
  <si>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</si>
  <si>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</si>
  <si>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</si>
  <si>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</si>
  <si>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</si>
  <si>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</si>
  <si>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</si>
  <si>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</si>
  <si>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</si>
  <si>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</si>
  <si>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</si>
  <si>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</si>
  <si>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</si>
  <si>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</si>
  <si>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</si>
  <si>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</si>
  <si>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</si>
  <si>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</si>
  <si>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</si>
  <si>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</si>
  <si>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</si>
  <si>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</si>
  <si>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</si>
  <si>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</si>
  <si>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</si>
  <si>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</si>
  <si>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</si>
  <si>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</si>
  <si>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</si>
  <si>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</si>
  <si>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</si>
  <si>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</si>
  <si>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</si>
  <si>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</si>
  <si>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</si>
  <si>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</si>
  <si>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</si>
  <si>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</si>
  <si>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</si>
  <si>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</si>
  <si>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</si>
  <si>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</si>
  <si>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</si>
  <si>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</si>
  <si>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</si>
  <si>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</si>
  <si>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</si>
  <si>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</si>
  <si>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</si>
  <si>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</si>
  <si>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</si>
  <si>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</si>
  <si>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</si>
  <si>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</si>
  <si>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</si>
  <si>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</si>
  <si>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</si>
  <si>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</si>
  <si>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</si>
  <si>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</si>
  <si>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</si>
  <si>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</si>
  <si>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</si>
  <si>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</si>
  <si>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</si>
  <si>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</si>
  <si>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</si>
  <si>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</si>
  <si>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</si>
  <si>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</si>
  <si>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</si>
  <si>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</si>
  <si>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</si>
  <si>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</si>
  <si>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</si>
  <si>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</si>
  <si>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</si>
  <si>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</si>
  <si>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</si>
  <si>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</si>
  <si>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</si>
  <si>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</si>
  <si>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</si>
  <si>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</si>
  <si>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</si>
  <si>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</si>
  <si>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</si>
  <si>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</si>
  <si>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</si>
  <si>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</si>
  <si>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</si>
  <si>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</si>
  <si>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</si>
  <si>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</si>
  <si>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</si>
  <si>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</si>
  <si>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</si>
  <si>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</si>
  <si>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</si>
  <si>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</si>
  <si>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</si>
  <si>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</si>
  <si>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</si>
  <si>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</si>
  <si>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</si>
  <si>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</si>
  <si>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</si>
  <si>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</si>
  <si>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</si>
  <si>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</si>
  <si>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</si>
  <si>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</si>
  <si>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</si>
  <si>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</si>
  <si>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</si>
  <si>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</si>
  <si>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</si>
  <si>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</si>
  <si>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</si>
  <si>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</si>
  <si>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</si>
  <si>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</si>
  <si>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</si>
  <si>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</si>
  <si>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</si>
  <si>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</si>
  <si>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</si>
  <si>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</si>
  <si>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</si>
  <si>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</si>
  <si>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</si>
  <si>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</si>
  <si>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</si>
  <si>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</si>
  <si>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</si>
  <si>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</si>
  <si>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</si>
  <si>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</si>
  <si>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</si>
  <si>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</si>
  <si>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</si>
  <si>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</si>
  <si>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</si>
  <si>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</si>
  <si>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</si>
  <si>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</si>
  <si>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</si>
  <si>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</si>
  <si>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</si>
  <si>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</si>
  <si>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</si>
  <si>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</si>
  <si>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</si>
  <si>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</si>
  <si>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</si>
  <si>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</si>
  <si>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</si>
  <si>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</si>
  <si>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</si>
  <si>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</si>
  <si>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</si>
  <si>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</si>
  <si>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</si>
  <si>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</si>
  <si>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</si>
  <si>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</si>
  <si>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</si>
  <si>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</si>
  <si>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</si>
  <si>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</si>
  <si>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</si>
  <si>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</si>
  <si>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</si>
  <si>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</si>
  <si>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</si>
  <si>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</si>
  <si>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</si>
  <si>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</si>
  <si>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</si>
  <si>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</si>
  <si>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</si>
  <si>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</si>
  <si>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</si>
  <si>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</si>
  <si>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</si>
  <si>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</si>
  <si>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</si>
  <si>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</si>
  <si>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</si>
  <si>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</si>
  <si>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</si>
  <si>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</si>
  <si>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</si>
  <si>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</si>
  <si>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</si>
  <si>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</si>
  <si>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</si>
  <si>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</si>
  <si>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</si>
  <si>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</si>
  <si>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</si>
  <si>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</si>
  <si>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</si>
  <si>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</si>
  <si>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</si>
  <si>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</si>
  <si>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</si>
  <si>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</si>
  <si>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</si>
  <si>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</si>
  <si>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</si>
  <si>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</si>
  <si>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</si>
  <si>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</si>
  <si>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</si>
  <si>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</si>
  <si>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</si>
  <si>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</si>
  <si>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</si>
  <si>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</si>
  <si>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</si>
  <si>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</si>
  <si>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</si>
  <si>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</si>
  <si>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</si>
  <si>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</si>
  <si>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</si>
  <si>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</si>
  <si>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</si>
  <si>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</si>
  <si>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</si>
  <si>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</si>
  <si>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</si>
  <si>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</si>
  <si>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</si>
  <si>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</si>
  <si>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</si>
  <si>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</si>
  <si>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</si>
  <si>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</si>
  <si>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</si>
  <si>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</si>
  <si>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</si>
  <si>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</si>
  <si>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</si>
  <si>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</si>
  <si>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</si>
  <si>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</si>
  <si>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</si>
  <si>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</si>
  <si>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</si>
  <si>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</si>
  <si>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</si>
  <si>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</si>
  <si>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</si>
  <si>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</si>
  <si>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</si>
  <si>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</si>
  <si>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</si>
  <si>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</si>
  <si>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</si>
  <si>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</si>
  <si>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</si>
  <si>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</si>
  <si>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</si>
  <si>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</si>
  <si>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</si>
  <si>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</si>
  <si>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</si>
  <si>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</si>
  <si>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</si>
  <si>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</si>
  <si>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</si>
  <si>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</si>
  <si>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</si>
  <si>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</si>
  <si>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</si>
  <si>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</si>
  <si>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</si>
  <si>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</si>
  <si>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</si>
  <si>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</si>
  <si>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</si>
  <si>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</si>
  <si>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</si>
  <si>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</si>
  <si>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</si>
  <si>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</si>
  <si>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</si>
  <si>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</si>
  <si>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</si>
  <si>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</si>
  <si>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</si>
  <si>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</si>
  <si>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</si>
  <si>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</si>
  <si>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</si>
  <si>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</si>
  <si>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</si>
  <si>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</si>
  <si>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</si>
  <si>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</si>
  <si>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</si>
  <si>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</si>
  <si>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</si>
  <si>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</si>
  <si>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</si>
  <si>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</si>
  <si>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</si>
  <si>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</si>
  <si>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</si>
  <si>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</si>
  <si>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</si>
  <si>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</si>
  <si>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</si>
  <si>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</si>
  <si>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</si>
  <si>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</si>
  <si>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</si>
  <si>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</si>
  <si>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</si>
  <si>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</si>
  <si>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</si>
  <si>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</si>
  <si>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</si>
  <si>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</si>
  <si>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</si>
  <si>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</si>
  <si>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</si>
  <si>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</si>
  <si>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</si>
  <si>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</si>
  <si>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</si>
  <si>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</si>
  <si>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</si>
  <si>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</si>
  <si>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</si>
  <si>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</si>
  <si>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</si>
  <si>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</si>
  <si>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</si>
  <si>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</si>
  <si>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</si>
  <si>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</si>
  <si>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</si>
  <si>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</si>
  <si>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</si>
  <si>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</si>
  <si>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</si>
  <si>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</si>
  <si>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</si>
  <si>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</si>
  <si>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</si>
  <si>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</si>
  <si>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</si>
  <si>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</si>
  <si>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</si>
  <si>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</si>
  <si>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</si>
  <si>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</si>
  <si>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</si>
  <si>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</si>
  <si>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</si>
  <si>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</si>
  <si>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</si>
  <si>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</si>
  <si>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</si>
  <si>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</si>
  <si>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</si>
  <si>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</si>
  <si>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</si>
  <si>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</si>
  <si>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</si>
  <si>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</si>
  <si>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</si>
  <si>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</si>
  <si>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</si>
  <si>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</si>
  <si>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</si>
  <si>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</si>
  <si>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</si>
  <si>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</si>
  <si>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</si>
  <si>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</si>
  <si>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</si>
  <si>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</si>
  <si>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</si>
  <si>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</si>
  <si>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</si>
  <si>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</si>
  <si>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</si>
  <si>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</si>
  <si>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</si>
  <si>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</si>
  <si>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</si>
  <si>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</si>
  <si>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</si>
  <si>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</si>
  <si>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</si>
  <si>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</si>
  <si>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</si>
  <si>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</si>
  <si>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</si>
  <si>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</si>
  <si>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</si>
  <si>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</si>
  <si>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</si>
  <si>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</si>
  <si>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</si>
  <si>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</si>
  <si>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</si>
  <si>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</si>
  <si>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</si>
  <si>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</si>
  <si>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</si>
  <si>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</si>
  <si>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</si>
  <si>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</si>
  <si>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</si>
  <si>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</si>
  <si>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</si>
  <si>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</si>
  <si>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</si>
  <si>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</si>
  <si>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</si>
  <si>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</si>
  <si>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</si>
  <si>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</si>
  <si>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</si>
  <si>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</si>
  <si>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</si>
  <si>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</si>
  <si>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</si>
  <si>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</si>
  <si>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</si>
  <si>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</si>
  <si>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</si>
  <si>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</si>
  <si>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</si>
  <si>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</si>
  <si>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</si>
  <si>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</si>
  <si>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</si>
  <si>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</si>
  <si>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</si>
  <si>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</si>
  <si>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</si>
  <si>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</si>
  <si>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</si>
  <si>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</si>
  <si>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</si>
  <si>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</si>
  <si>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</si>
  <si>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</si>
  <si>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</si>
  <si>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</si>
  <si>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</si>
  <si>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</si>
  <si>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</si>
  <si>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</si>
  <si>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</si>
  <si>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</si>
  <si>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</si>
  <si>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</si>
  <si>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</si>
  <si>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</si>
  <si>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</si>
  <si>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</si>
  <si>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</si>
  <si>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</si>
  <si>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</si>
  <si>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</si>
  <si>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</si>
  <si>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</si>
  <si>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</si>
  <si>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</si>
  <si>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</si>
  <si>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</si>
  <si>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</si>
  <si>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</si>
  <si>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</si>
  <si>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</si>
  <si>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</si>
  <si>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</si>
  <si>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</si>
  <si>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</si>
  <si>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</si>
  <si>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</si>
  <si>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</si>
  <si>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</si>
  <si>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</si>
  <si>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</si>
  <si>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</si>
  <si>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</si>
  <si>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</si>
  <si>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</si>
  <si>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</si>
  <si>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</si>
  <si>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</si>
  <si>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</si>
  <si>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</si>
  <si>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</si>
  <si>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</si>
  <si>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</si>
  <si>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</si>
  <si>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</si>
  <si>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</si>
  <si>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</si>
  <si>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</si>
  <si>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</si>
  <si>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</si>
  <si>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</si>
  <si>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</si>
  <si>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</si>
  <si>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</si>
  <si>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</si>
  <si>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</si>
  <si>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</si>
  <si>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</si>
  <si>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</si>
  <si>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</si>
  <si>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</si>
  <si>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</si>
  <si>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</si>
  <si>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</si>
  <si>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</si>
  <si>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</si>
  <si>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</si>
  <si>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</si>
  <si>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</si>
  <si>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</si>
  <si>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</si>
  <si>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</si>
  <si>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</si>
  <si>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</si>
  <si>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</si>
  <si>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</si>
  <si>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</si>
  <si>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</si>
  <si>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</si>
  <si>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</si>
  <si>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</si>
  <si>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</si>
  <si>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</si>
  <si>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</si>
  <si>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</si>
  <si>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</si>
  <si>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</si>
  <si>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</si>
  <si>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</si>
  <si>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</si>
  <si>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</si>
  <si>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</si>
  <si>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</si>
  <si>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</si>
  <si>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</si>
  <si>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</si>
  <si>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</si>
  <si>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</si>
  <si>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</si>
  <si>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</si>
  <si>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</si>
  <si>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</si>
  <si>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</si>
  <si>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</si>
  <si>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</si>
  <si>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</si>
  <si>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</si>
  <si>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</si>
  <si>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</si>
  <si>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</si>
  <si>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</si>
  <si>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</si>
  <si>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</si>
  <si>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</si>
  <si>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</si>
  <si>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</si>
  <si>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</si>
  <si>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</si>
  <si>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</si>
  <si>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</si>
  <si>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</si>
  <si>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</si>
  <si>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</si>
  <si>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</si>
  <si>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</si>
  <si>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</si>
  <si>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</si>
  <si>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</si>
  <si>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</si>
  <si>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</si>
  <si>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</si>
  <si>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</si>
  <si>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</si>
  <si>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</si>
  <si>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</si>
  <si>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</si>
  <si>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</si>
  <si>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</si>
  <si>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</si>
  <si>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</si>
  <si>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</si>
  <si>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</si>
  <si>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</si>
  <si>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</si>
  <si>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</si>
  <si>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</si>
  <si>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</si>
  <si>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</si>
  <si>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</si>
  <si>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</si>
  <si>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</si>
  <si>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</si>
  <si>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</si>
  <si>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</si>
  <si>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</si>
  <si>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</si>
  <si>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</si>
  <si>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</si>
  <si>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</si>
  <si>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</si>
  <si>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</si>
  <si>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</si>
  <si>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</si>
  <si>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</si>
  <si>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</si>
  <si>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</si>
  <si>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</si>
  <si>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</si>
  <si>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</si>
  <si>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</si>
  <si>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</si>
  <si>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</si>
  <si>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</si>
  <si>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</si>
  <si>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</si>
  <si>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</si>
  <si>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</si>
  <si>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</si>
  <si>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</si>
  <si>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</si>
  <si>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</si>
  <si>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</si>
  <si>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</si>
  <si>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</si>
  <si>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</si>
  <si>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</si>
  <si>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</si>
  <si>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</si>
  <si>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</si>
  <si>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</si>
  <si>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</si>
  <si>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</si>
  <si>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</si>
  <si>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</si>
  <si>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</si>
  <si>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</si>
  <si>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</si>
  <si>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</si>
  <si>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</si>
  <si>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</si>
  <si>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</si>
  <si>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</si>
  <si>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</si>
  <si>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</si>
  <si>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</si>
  <si>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</si>
  <si>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</si>
  <si>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</si>
  <si>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</si>
  <si>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</si>
  <si>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</si>
  <si>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</si>
  <si>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</si>
  <si>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</si>
  <si>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</si>
  <si>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</si>
  <si>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</si>
  <si>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</si>
  <si>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</si>
  <si>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</si>
  <si>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</si>
  <si>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</si>
  <si>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</si>
  <si>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</si>
  <si>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</si>
  <si>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</si>
  <si>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</si>
  <si>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</si>
  <si>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</si>
  <si>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</si>
  <si>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</si>
  <si>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</si>
  <si>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</si>
  <si>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</si>
  <si>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</si>
  <si>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</si>
  <si>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</si>
  <si>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</si>
  <si>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</si>
  <si>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</si>
  <si>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</si>
  <si>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</si>
  <si>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</si>
  <si>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</si>
  <si>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</si>
  <si>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</si>
  <si>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</si>
  <si>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</si>
  <si>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</si>
  <si>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</si>
  <si>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</si>
  <si>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</si>
  <si>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</si>
  <si>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</si>
  <si>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</si>
  <si>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</si>
  <si>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</si>
  <si>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</si>
  <si>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</si>
  <si>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</si>
  <si>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</si>
  <si>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</si>
  <si>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</si>
  <si>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</si>
  <si>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</si>
  <si>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</si>
  <si>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</si>
  <si>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</si>
  <si>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</si>
  <si>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</si>
  <si>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</si>
  <si>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</si>
  <si>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</si>
  <si>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</si>
  <si>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</si>
  <si>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</si>
  <si>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</si>
  <si>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</si>
  <si>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</si>
  <si>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</si>
  <si>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</si>
  <si>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</si>
  <si>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</si>
  <si>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</si>
  <si>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</si>
  <si>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</si>
  <si>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</si>
  <si>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</si>
  <si>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</si>
  <si>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</si>
  <si>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</si>
  <si>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</si>
  <si>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</si>
  <si>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</si>
  <si>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</si>
  <si>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</si>
  <si>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</si>
  <si>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</si>
  <si>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</si>
  <si>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</si>
  <si>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</si>
  <si>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</si>
  <si>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</si>
  <si>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</si>
  <si>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</si>
  <si>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</si>
  <si>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</si>
  <si>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</si>
  <si>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</si>
  <si>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</si>
  <si>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</si>
  <si>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</si>
  <si>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</si>
  <si>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</si>
  <si>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</si>
  <si>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</si>
  <si>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</si>
  <si>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</si>
  <si>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</si>
  <si>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</si>
  <si>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</si>
  <si>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</si>
  <si>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</si>
  <si>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</si>
  <si>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</si>
  <si>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</si>
  <si>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</si>
  <si>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</si>
  <si>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</si>
  <si>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</si>
  <si>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</si>
  <si>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</si>
  <si>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</si>
  <si>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</si>
  <si>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</si>
  <si>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</si>
  <si>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</si>
  <si>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</si>
  <si>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</si>
  <si>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</si>
  <si>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</si>
  <si>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</si>
  <si>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</si>
  <si>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</si>
  <si>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</si>
  <si>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</si>
  <si>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</si>
  <si>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</si>
  <si>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</si>
  <si>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</si>
  <si>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</si>
  <si>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</si>
  <si>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</si>
  <si>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</si>
  <si>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</si>
  <si>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</si>
  <si>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</si>
  <si>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</si>
  <si>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</si>
  <si>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</si>
  <si>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</si>
  <si>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</si>
  <si>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</si>
  <si>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</si>
  <si>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</si>
  <si>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</si>
  <si>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</si>
  <si>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</si>
  <si>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</si>
  <si>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</si>
  <si>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</si>
  <si>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</si>
  <si>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</si>
  <si>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</si>
  <si>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</si>
  <si>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</si>
  <si>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</si>
  <si>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</si>
  <si>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</si>
  <si>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</si>
  <si>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</si>
  <si>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</si>
  <si>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</si>
  <si>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</si>
  <si>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</si>
  <si>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</si>
  <si>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</si>
  <si>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</si>
  <si>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</si>
  <si>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</si>
  <si>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</si>
  <si>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</si>
  <si>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</si>
  <si>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</si>
  <si>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</si>
  <si>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</si>
  <si>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</si>
  <si>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</si>
  <si>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</si>
  <si>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</si>
  <si>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</si>
  <si>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</si>
  <si>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</si>
  <si>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</si>
  <si>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</si>
  <si>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</si>
  <si>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</si>
  <si>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</si>
  <si>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</si>
  <si>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</si>
  <si>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</si>
  <si>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</si>
  <si>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</si>
  <si>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</si>
  <si>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</si>
  <si>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</si>
  <si>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</si>
  <si>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</si>
  <si>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</si>
  <si>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</si>
  <si>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</si>
  <si>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</si>
  <si>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</si>
  <si>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</si>
  <si>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</si>
  <si>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</si>
  <si>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</si>
  <si>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</si>
  <si>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</si>
  <si>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</si>
  <si>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</si>
  <si>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</si>
  <si>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</si>
  <si>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</si>
  <si>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</si>
  <si>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</si>
  <si>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</si>
  <si>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</si>
  <si>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</si>
  <si>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</si>
  <si>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</si>
  <si>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</si>
  <si>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</si>
  <si>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</si>
  <si>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</si>
  <si>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</si>
  <si>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</si>
  <si>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</si>
  <si>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</si>
  <si>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</si>
  <si>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</si>
  <si>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</si>
  <si>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</si>
  <si>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</si>
  <si>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</si>
  <si>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</si>
  <si>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</si>
  <si>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</si>
  <si>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</si>
  <si>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</si>
  <si>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</si>
  <si>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</si>
  <si>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</si>
  <si>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</si>
  <si>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</si>
  <si>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</si>
  <si>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</si>
  <si>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</si>
  <si>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</si>
  <si>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</si>
  <si>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</si>
  <si>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</si>
  <si>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</si>
  <si>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</si>
  <si>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</si>
  <si>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</si>
  <si>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</si>
  <si>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</si>
  <si>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</si>
  <si>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</si>
  <si>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</si>
  <si>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</si>
  <si>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</si>
  <si>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</si>
  <si>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</si>
  <si>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</si>
  <si>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</si>
  <si>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</si>
  <si>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</si>
  <si>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</si>
  <si>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</si>
  <si>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</si>
  <si>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</si>
  <si>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</si>
  <si>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</si>
  <si>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</si>
  <si>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</si>
  <si>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</si>
  <si>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</si>
  <si>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</si>
  <si>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</si>
  <si>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</si>
  <si>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</si>
  <si>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</si>
  <si>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</si>
  <si>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</si>
  <si>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</si>
  <si>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</si>
  <si>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</si>
  <si>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</si>
  <si>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</si>
  <si>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</si>
  <si>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</si>
  <si>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</si>
  <si>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</si>
  <si>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</si>
  <si>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</si>
  <si>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</si>
  <si>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</si>
  <si>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</si>
  <si>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</si>
  <si>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</si>
  <si>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</si>
  <si>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</si>
  <si>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</si>
  <si>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</si>
  <si>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</si>
  <si>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</si>
  <si>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</si>
  <si>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</si>
  <si>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</si>
  <si>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</si>
  <si>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</si>
  <si>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</si>
  <si>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</si>
  <si>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</si>
  <si>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</si>
  <si>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</si>
  <si>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</si>
  <si>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</si>
  <si>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</si>
  <si>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</si>
  <si>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</si>
  <si>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</si>
  <si>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</si>
  <si>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</si>
  <si>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</si>
  <si>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</si>
  <si>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</si>
  <si>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</si>
  <si>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</si>
  <si>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</si>
  <si>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</si>
  <si>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</si>
  <si>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</si>
  <si>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</si>
  <si>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</si>
  <si>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</si>
  <si>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</si>
  <si>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</si>
  <si>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</si>
  <si>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</si>
  <si>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</si>
  <si>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</si>
  <si>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</si>
  <si>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</si>
  <si>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</si>
  <si>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</si>
  <si>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</si>
  <si>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</si>
  <si>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</si>
  <si>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</si>
  <si>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</si>
  <si>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</si>
  <si>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</si>
  <si>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</si>
  <si>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</si>
  <si>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</si>
  <si>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</si>
  <si>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</si>
  <si>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</si>
  <si>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</si>
  <si>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</si>
  <si>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</si>
  <si>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</si>
  <si>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</si>
  <si>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</si>
  <si>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</si>
  <si>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</si>
  <si>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</si>
  <si>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</si>
  <si>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</si>
  <si>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</si>
  <si>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</si>
  <si>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</si>
  <si>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</si>
  <si>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</si>
  <si>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</si>
  <si>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</si>
  <si>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</si>
  <si>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</si>
  <si>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</si>
  <si>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</si>
  <si>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</si>
  <si>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</si>
  <si>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</si>
  <si>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</si>
  <si>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</si>
  <si>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</si>
  <si>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</si>
  <si>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</si>
  <si>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</si>
  <si>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</si>
  <si>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</si>
  <si>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</si>
  <si>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</si>
  <si>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</si>
  <si>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</si>
  <si>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</si>
  <si>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</si>
  <si>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</si>
  <si>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</si>
  <si>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</si>
  <si>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</si>
  <si>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</si>
  <si>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</si>
  <si>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</si>
  <si>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</si>
  <si>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</si>
  <si>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</si>
  <si>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</si>
  <si>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</si>
  <si>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</si>
  <si>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</si>
  <si>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</si>
  <si>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</si>
  <si>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</si>
  <si>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</si>
  <si>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</si>
  <si>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</si>
  <si>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</si>
  <si>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</si>
  <si>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</si>
  <si>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</si>
  <si>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</si>
  <si>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</si>
  <si>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</si>
  <si>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</si>
  <si>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</si>
  <si>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</si>
  <si>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</si>
  <si>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</si>
  <si>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</si>
  <si>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</si>
  <si>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</si>
  <si>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</si>
  <si>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</si>
  <si>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</si>
  <si>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</si>
  <si>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</si>
  <si>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</si>
  <si>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</si>
  <si>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</si>
  <si>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</si>
  <si>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</si>
  <si>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</si>
  <si>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</si>
  <si>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</si>
  <si>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</si>
  <si>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</si>
  <si>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</si>
  <si>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</si>
  <si>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</si>
  <si>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</si>
  <si>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</si>
  <si>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</si>
  <si>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</si>
  <si>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</si>
  <si>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</si>
  <si>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</si>
  <si>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</si>
  <si>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</si>
  <si>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</si>
  <si>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</si>
  <si>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</si>
  <si>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</si>
  <si>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</si>
  <si>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</si>
  <si>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</si>
  <si>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</si>
  <si>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</si>
  <si>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</si>
  <si>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</si>
  <si>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</si>
  <si>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</si>
  <si>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</si>
  <si>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</si>
  <si>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</si>
  <si>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</si>
  <si>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</si>
  <si>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</si>
  <si>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</si>
  <si>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</si>
  <si>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</si>
  <si>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</si>
  <si>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</si>
  <si>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</si>
  <si>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</si>
  <si>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</si>
  <si>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</si>
  <si>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</si>
  <si>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</si>
  <si>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</si>
  <si>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</si>
  <si>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</si>
  <si>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</si>
  <si>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</si>
  <si>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</si>
  <si>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</si>
  <si>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</si>
  <si>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</si>
  <si>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</si>
  <si>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</si>
  <si>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</si>
  <si>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</si>
  <si>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</si>
  <si>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</si>
  <si>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</si>
  <si>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</si>
  <si>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</si>
  <si>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</si>
  <si>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</si>
  <si>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</si>
  <si>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</si>
  <si>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</si>
  <si>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</si>
  <si>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</si>
  <si>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</si>
  <si>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</si>
  <si>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</si>
  <si>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</si>
  <si>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</si>
  <si>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</si>
  <si>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</si>
  <si>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</si>
  <si>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</si>
  <si>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</si>
  <si>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</si>
  <si>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</si>
  <si>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</si>
  <si>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</si>
  <si>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</si>
  <si>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</si>
  <si>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</si>
  <si>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</si>
  <si>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</si>
  <si>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</si>
  <si>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</si>
  <si>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</si>
  <si>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</si>
  <si>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</si>
  <si>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</si>
  <si>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</si>
  <si>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</si>
  <si>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</si>
  <si>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</si>
  <si>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</si>
  <si>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</si>
  <si>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</si>
  <si>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</si>
  <si>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</si>
  <si>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</si>
  <si>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</si>
  <si>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</si>
  <si>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</si>
  <si>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</si>
  <si>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</si>
  <si>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</si>
  <si>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</si>
  <si>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</si>
  <si>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</si>
  <si>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</si>
  <si>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</si>
  <si>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</si>
  <si>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</si>
  <si>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</si>
  <si>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</si>
  <si>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</si>
  <si>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</si>
  <si>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</si>
  <si>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</si>
  <si>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</si>
  <si>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</si>
  <si>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</si>
  <si>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</si>
  <si>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</si>
  <si>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</si>
  <si>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</si>
  <si>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</si>
  <si>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</si>
  <si>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</si>
  <si>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</si>
  <si>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</si>
  <si>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</si>
  <si>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</si>
  <si>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</si>
  <si>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</si>
  <si>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</si>
  <si>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</si>
  <si>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</si>
  <si>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</si>
  <si>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</si>
  <si>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</si>
  <si>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</si>
  <si>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</si>
  <si>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</si>
  <si>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</si>
  <si>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</si>
  <si>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</si>
  <si>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</si>
  <si>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</si>
  <si>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</si>
  <si>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</si>
  <si>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</si>
  <si>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</si>
  <si>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</si>
  <si>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</si>
  <si>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</si>
  <si>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</si>
  <si>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</si>
  <si>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</si>
  <si>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</si>
  <si>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</si>
  <si>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</si>
  <si>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</si>
  <si>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</si>
  <si>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</si>
  <si>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</si>
  <si>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</si>
  <si>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</si>
  <si>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</si>
  <si>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</si>
  <si>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</si>
  <si>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</si>
  <si>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</si>
  <si>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</si>
  <si>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</si>
  <si>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</si>
  <si>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</si>
  <si>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</si>
  <si>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</si>
  <si>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</si>
  <si>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</si>
  <si>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</si>
  <si>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</si>
  <si>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</si>
  <si>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</si>
  <si>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</si>
  <si>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</si>
  <si>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</si>
  <si>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</si>
  <si>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</si>
  <si>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</si>
  <si>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</si>
  <si>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</si>
  <si>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</si>
  <si>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</si>
  <si>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</si>
  <si>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</si>
  <si>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</si>
  <si>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</si>
  <si>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</si>
  <si>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</si>
  <si>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</si>
  <si>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</si>
  <si>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</si>
  <si>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</si>
  <si>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</si>
  <si>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</si>
  <si>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</si>
  <si>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</si>
  <si>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</si>
  <si>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</si>
  <si>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</si>
  <si>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</si>
  <si>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</si>
  <si>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</si>
  <si>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</si>
  <si>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</si>
  <si>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</si>
  <si>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</si>
  <si>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</si>
  <si>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</si>
  <si>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</si>
  <si>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</si>
  <si>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</si>
  <si>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</si>
  <si>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</si>
  <si>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</si>
  <si>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</si>
  <si>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</si>
  <si>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</si>
  <si>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</si>
  <si>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</si>
  <si>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</si>
  <si>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</si>
  <si>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</si>
  <si>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</si>
  <si>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</si>
  <si>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</si>
  <si>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</si>
  <si>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</si>
  <si>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</si>
  <si>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</si>
  <si>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</si>
  <si>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</si>
  <si>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</si>
  <si>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</si>
  <si>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</si>
  <si>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</si>
  <si>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</si>
  <si>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</si>
  <si>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</si>
  <si>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</si>
  <si>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</si>
  <si>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</si>
  <si>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</si>
  <si>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</si>
  <si>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</si>
  <si>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</si>
  <si>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</si>
  <si>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</si>
  <si>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</si>
  <si>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</si>
  <si>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</si>
  <si>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</si>
  <si>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</si>
  <si>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</si>
  <si>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</si>
  <si>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</si>
  <si>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</si>
  <si>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</si>
  <si>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</si>
  <si>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</si>
  <si>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</si>
  <si>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</si>
  <si>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</si>
  <si>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</si>
  <si>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</si>
  <si>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</si>
  <si>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</si>
  <si>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</si>
  <si>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</si>
  <si>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</si>
  <si>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</si>
  <si>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</si>
  <si>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</si>
  <si>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</si>
  <si>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</si>
  <si>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</si>
  <si>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</si>
  <si>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</si>
  <si>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</si>
  <si>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</si>
  <si>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</si>
  <si>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</si>
  <si>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</si>
  <si>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</si>
  <si>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</si>
  <si>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</si>
  <si>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</si>
  <si>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</si>
  <si>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</si>
  <si>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</si>
  <si>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</si>
  <si>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</si>
  <si>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</si>
  <si>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</si>
  <si>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</si>
  <si>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</si>
  <si>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</si>
  <si>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</si>
  <si>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</si>
  <si>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</si>
  <si>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</si>
  <si>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</si>
  <si>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</si>
  <si>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</si>
  <si>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</si>
  <si>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</si>
  <si>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</si>
  <si>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</si>
  <si>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</si>
  <si>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</si>
  <si>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</si>
  <si>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</si>
  <si>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</si>
  <si>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</si>
  <si>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</si>
  <si>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</si>
  <si>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</si>
  <si>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</si>
  <si>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</si>
  <si>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</si>
  <si>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</si>
  <si>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</si>
  <si>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</si>
  <si>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</si>
  <si>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</si>
  <si>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</si>
  <si>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</si>
  <si>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</si>
  <si>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</si>
  <si>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</si>
  <si>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</si>
  <si>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</si>
  <si>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</si>
  <si>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</si>
  <si>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</si>
  <si>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</si>
  <si>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</si>
  <si>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</si>
  <si>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</si>
  <si>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</si>
  <si>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</si>
  <si>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</si>
  <si>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</si>
  <si>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</si>
  <si>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</si>
  <si>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</si>
  <si>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</si>
  <si>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</si>
  <si>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</si>
  <si>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</si>
  <si>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</si>
  <si>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</si>
  <si>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</si>
  <si>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</si>
  <si>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</si>
  <si>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</si>
  <si>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</si>
  <si>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</si>
  <si>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</si>
  <si>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</si>
  <si>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</si>
  <si>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</si>
  <si>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</si>
  <si>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</si>
  <si>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</si>
  <si>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</si>
  <si>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</si>
  <si>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</si>
  <si>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</si>
  <si>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</si>
  <si>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</si>
  <si>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</si>
  <si>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</si>
  <si>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</si>
  <si>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</si>
  <si>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</si>
  <si>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</si>
  <si>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</si>
  <si>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</si>
  <si>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</si>
  <si>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</si>
  <si>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</si>
  <si>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</si>
  <si>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</si>
  <si>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</si>
  <si>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</si>
  <si>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</si>
  <si>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</si>
  <si>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</si>
  <si>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</si>
  <si>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</si>
  <si>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</si>
  <si>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</si>
  <si>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</si>
  <si>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</si>
  <si>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</si>
  <si>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</si>
  <si>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</si>
  <si>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</si>
  <si>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</si>
  <si>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</si>
  <si>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</si>
  <si>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</si>
  <si>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</si>
  <si>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</si>
  <si>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</si>
  <si>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</si>
  <si>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</si>
  <si>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</si>
  <si>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</si>
  <si>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</si>
  <si>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</si>
  <si>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</si>
  <si>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</si>
  <si>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</si>
  <si>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</si>
  <si>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</si>
  <si>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</si>
  <si>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</si>
  <si>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</si>
  <si>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</si>
  <si>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</si>
  <si>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</si>
  <si>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</si>
  <si>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</si>
  <si>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</si>
  <si>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</si>
  <si>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</si>
  <si>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</si>
  <si>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</si>
  <si>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</si>
  <si>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</si>
  <si>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</si>
  <si>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</si>
  <si>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</si>
  <si>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</si>
  <si>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</si>
  <si>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</si>
  <si>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</si>
  <si>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</si>
  <si>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</si>
  <si>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</si>
  <si>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</si>
  <si>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</si>
  <si>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</si>
  <si>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</si>
  <si>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</si>
  <si>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</si>
  <si>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</si>
  <si>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</si>
  <si>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</si>
  <si>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</si>
  <si>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</si>
  <si>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</si>
  <si>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</si>
  <si>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</si>
  <si>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</si>
  <si>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</si>
  <si>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</si>
  <si>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</si>
  <si>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</si>
  <si>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</si>
  <si>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</si>
  <si>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</si>
  <si>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</si>
  <si>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</si>
  <si>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</si>
  <si>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</si>
  <si>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</si>
  <si>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</si>
  <si>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</si>
  <si>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</si>
  <si>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</si>
  <si>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</si>
  <si>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</si>
  <si>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</si>
  <si>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</si>
  <si>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</si>
  <si>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</si>
  <si>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</si>
  <si>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</si>
  <si>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</si>
  <si>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</si>
  <si>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</si>
  <si>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</si>
  <si>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</si>
  <si>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</si>
  <si>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</si>
  <si>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</si>
  <si>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</si>
  <si>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</si>
  <si>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</si>
  <si>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</si>
  <si>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</si>
  <si>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</si>
  <si>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</si>
  <si>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</si>
  <si>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</si>
  <si>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</si>
  <si>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</si>
  <si>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</si>
  <si>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</si>
  <si>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</si>
  <si>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</si>
  <si>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</si>
  <si>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</si>
  <si>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</si>
  <si>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</si>
  <si>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</si>
  <si>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</si>
  <si>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</si>
  <si>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</si>
  <si>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</si>
  <si>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</si>
  <si>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</si>
  <si>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</si>
  <si>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</si>
  <si>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</si>
  <si>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</si>
  <si>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</si>
  <si>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</si>
  <si>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</si>
  <si>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</si>
  <si>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</si>
  <si>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</si>
  <si>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</si>
  <si>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</si>
  <si>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</si>
  <si>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</si>
  <si>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</si>
  <si>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</si>
  <si>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</si>
  <si>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</si>
  <si>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</si>
  <si>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</si>
  <si>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</si>
  <si>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</si>
  <si>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</si>
  <si>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</si>
  <si>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</si>
  <si>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</si>
  <si>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</si>
  <si>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</si>
  <si>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</si>
  <si>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</si>
  <si>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</si>
  <si>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</si>
  <si>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</si>
  <si>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</si>
  <si>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</si>
  <si>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</si>
  <si>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</si>
  <si>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</si>
  <si>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</si>
  <si>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</si>
  <si>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</si>
  <si>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</si>
  <si>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</si>
  <si>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</si>
  <si>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</si>
  <si>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</si>
  <si>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</si>
  <si>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</si>
  <si>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</si>
  <si>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</si>
  <si>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</si>
  <si>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</si>
  <si>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</si>
  <si>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</si>
  <si>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</si>
  <si>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</si>
  <si>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</si>
  <si>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</si>
  <si>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</si>
  <si>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</si>
  <si>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</si>
  <si>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</si>
  <si>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</si>
  <si>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</si>
  <si>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</si>
  <si>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</si>
  <si>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</si>
  <si>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</si>
  <si>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</si>
  <si>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</si>
  <si>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</si>
  <si>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</si>
  <si>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</si>
  <si>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</si>
  <si>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</si>
  <si>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</si>
  <si>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</si>
  <si>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</si>
  <si>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</si>
  <si>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</si>
  <si>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</si>
  <si>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</si>
  <si>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</si>
  <si>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</si>
  <si>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</si>
  <si>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</si>
  <si>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</si>
  <si>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</si>
  <si>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</si>
  <si>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</si>
  <si>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</si>
  <si>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</si>
  <si>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</si>
  <si>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</si>
  <si>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</si>
  <si>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</si>
  <si>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</si>
  <si>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</si>
  <si>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</si>
  <si>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</si>
  <si>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</si>
  <si>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</si>
  <si>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</si>
  <si>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</si>
  <si>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</si>
  <si>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</si>
  <si>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</si>
  <si>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</si>
  <si>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</si>
  <si>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</si>
  <si>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</si>
  <si>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</si>
  <si>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</si>
  <si>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</si>
  <si>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</si>
  <si>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</si>
  <si>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</si>
  <si>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</si>
  <si>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</si>
  <si>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</si>
  <si>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</si>
  <si>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</si>
  <si>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</si>
  <si>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</si>
  <si>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</si>
  <si>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</si>
  <si>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</si>
  <si>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</si>
  <si>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</si>
  <si>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</si>
  <si>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</si>
  <si>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</si>
  <si>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</si>
  <si>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</si>
  <si>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</si>
  <si>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</si>
  <si>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</si>
  <si>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</si>
  <si>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</si>
  <si>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</si>
  <si>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</si>
  <si>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</si>
  <si>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</si>
  <si>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</si>
  <si>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</si>
  <si>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</si>
  <si>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</si>
  <si>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</si>
  <si>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</si>
  <si>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</si>
  <si>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</si>
  <si>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</si>
  <si>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</si>
  <si>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</si>
  <si>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</si>
  <si>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</si>
  <si>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</si>
  <si>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</si>
  <si>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</si>
  <si>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</si>
  <si>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</si>
  <si>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</si>
  <si>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</si>
  <si>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</si>
  <si>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</si>
  <si>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</si>
  <si>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</si>
  <si>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</si>
  <si>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</si>
  <si>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</si>
  <si>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</si>
  <si>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</si>
  <si>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</si>
  <si>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</si>
  <si>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</si>
  <si>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</si>
  <si>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</si>
  <si>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</si>
  <si>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</si>
  <si>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</si>
  <si>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</si>
  <si>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</si>
  <si>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</si>
  <si>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</si>
  <si>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</si>
  <si>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</si>
  <si>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</si>
  <si>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</si>
  <si>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</si>
  <si>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</si>
  <si>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</si>
  <si>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</si>
  <si>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</si>
  <si>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</si>
  <si>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</si>
  <si>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</si>
  <si>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</si>
  <si>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</si>
  <si>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</si>
  <si>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</si>
  <si>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</si>
  <si>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</si>
  <si>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</si>
  <si>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</si>
  <si>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</si>
  <si>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</si>
  <si>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</si>
  <si>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</si>
  <si>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</si>
  <si>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</si>
  <si>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</si>
  <si>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</si>
  <si>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</si>
  <si>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</si>
  <si>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</si>
  <si>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</si>
  <si>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</si>
  <si>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</si>
  <si>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</si>
  <si>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</si>
  <si>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</si>
  <si>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</si>
  <si>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</si>
  <si>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</si>
  <si>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</si>
  <si>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</si>
  <si>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</si>
  <si>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</si>
  <si>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</si>
  <si>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</si>
  <si>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</si>
  <si>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</si>
  <si>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</si>
  <si>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</si>
  <si>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</si>
  <si>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</si>
  <si>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</si>
  <si>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</si>
  <si>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</si>
  <si>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</si>
  <si>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</si>
  <si>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</si>
  <si>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</si>
  <si>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</si>
  <si>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</si>
  <si>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</si>
  <si>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</si>
  <si>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</si>
  <si>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</si>
  <si>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</si>
  <si>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</si>
  <si>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</si>
  <si>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</si>
  <si>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</si>
  <si>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</si>
  <si>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</si>
  <si>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</si>
  <si>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</si>
  <si>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</si>
  <si>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</si>
  <si>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</si>
  <si>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</si>
  <si>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</si>
  <si>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</si>
  <si>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</si>
  <si>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</si>
  <si>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</si>
  <si>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</si>
  <si>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</si>
  <si>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</si>
  <si>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</si>
  <si>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</si>
  <si>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</si>
  <si>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</si>
  <si>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</si>
  <si>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</si>
  <si>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</si>
  <si>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</si>
  <si>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</si>
  <si>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</si>
  <si>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</si>
  <si>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</si>
  <si>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</si>
  <si>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</si>
  <si>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</si>
  <si>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</si>
  <si>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</si>
  <si>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</si>
  <si>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</si>
  <si>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</si>
  <si>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</si>
  <si>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</si>
  <si>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</si>
  <si>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</si>
  <si>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</si>
  <si>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</si>
  <si>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</si>
  <si>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</si>
  <si>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</si>
  <si>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</si>
  <si>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</si>
  <si>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</si>
  <si>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</si>
  <si>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</si>
  <si>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</si>
  <si>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</si>
  <si>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</si>
  <si>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</si>
  <si>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</si>
  <si>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</si>
  <si>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</si>
  <si>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</si>
  <si>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</si>
  <si>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</si>
  <si>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</si>
  <si>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</si>
  <si>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</si>
  <si>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</si>
  <si>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</si>
  <si>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</si>
  <si>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</si>
  <si>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</si>
  <si>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</si>
  <si>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</si>
  <si>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</si>
  <si>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</si>
  <si>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</si>
  <si>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</si>
  <si>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</si>
  <si>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</si>
  <si>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</si>
  <si>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</si>
  <si>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</si>
  <si>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</si>
  <si>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</si>
  <si>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</si>
  <si>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</si>
  <si>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</si>
  <si>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</si>
  <si>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</si>
  <si>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</si>
  <si>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</si>
  <si>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</si>
  <si>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</si>
  <si>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</si>
  <si>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</si>
  <si>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</si>
  <si>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</si>
  <si>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</si>
  <si>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</si>
  <si>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</si>
  <si>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</si>
  <si>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</si>
  <si>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</si>
  <si>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</si>
  <si>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</si>
  <si>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</si>
  <si>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</si>
  <si>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</si>
  <si>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</si>
  <si>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</si>
  <si>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</si>
  <si>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</si>
  <si>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</si>
  <si>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</si>
  <si>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</si>
  <si>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</si>
  <si>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</si>
  <si>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</si>
  <si>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</si>
  <si>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</si>
  <si>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</si>
  <si>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</si>
  <si>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</si>
  <si>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</si>
  <si>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</si>
  <si>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</si>
  <si>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</si>
  <si>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</si>
  <si>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</si>
  <si>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</si>
  <si>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</si>
  <si>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</si>
  <si>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</si>
  <si>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</si>
  <si>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</si>
  <si>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</si>
  <si>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</si>
  <si>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</si>
  <si>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</si>
  <si>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</si>
  <si>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</si>
  <si>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</si>
  <si>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</si>
  <si>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</si>
  <si>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</si>
  <si>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</si>
  <si>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</si>
  <si>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</si>
  <si>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</si>
  <si>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</si>
  <si>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</si>
  <si>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</si>
  <si>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</si>
  <si>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</si>
  <si>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</si>
  <si>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</si>
  <si>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</si>
  <si>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</si>
  <si>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</si>
  <si>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</si>
  <si>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</si>
  <si>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</si>
  <si>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</si>
  <si>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</si>
  <si>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</si>
  <si>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</si>
  <si>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</si>
  <si>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</si>
  <si>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</si>
  <si>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</si>
  <si>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</si>
  <si>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</si>
  <si>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</si>
  <si>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</si>
  <si>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</si>
  <si>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</si>
  <si>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</si>
  <si>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</si>
  <si>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</si>
  <si>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</si>
  <si>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</si>
  <si>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</si>
  <si>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</si>
  <si>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</si>
  <si>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</si>
  <si>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</si>
  <si>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</si>
  <si>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</si>
  <si>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</si>
  <si>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</si>
  <si>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</si>
  <si>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</si>
  <si>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</si>
  <si>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</si>
  <si>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</si>
  <si>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</si>
  <si>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</si>
  <si>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</si>
  <si>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</si>
  <si>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</si>
  <si>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</si>
  <si>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</si>
  <si>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</si>
  <si>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</si>
  <si>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</si>
  <si>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</si>
  <si>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</si>
  <si>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</si>
  <si>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</si>
  <si>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</si>
  <si>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</si>
  <si>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</si>
  <si>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</si>
  <si>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</si>
  <si>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</si>
  <si>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</si>
  <si>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</si>
  <si>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</si>
  <si>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</si>
  <si>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</si>
  <si>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</si>
  <si>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</si>
  <si>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</si>
  <si>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</si>
  <si>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</si>
  <si>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</si>
  <si>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</si>
  <si>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</si>
  <si>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</si>
  <si>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</si>
  <si>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</si>
  <si>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</si>
  <si>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</si>
  <si>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</si>
  <si>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</si>
  <si>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</si>
  <si>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</si>
  <si>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</si>
  <si>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</si>
  <si>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</si>
  <si>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</si>
  <si>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</si>
  <si>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</si>
  <si>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</si>
  <si>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</si>
  <si>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</si>
  <si>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</si>
  <si>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</si>
  <si>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</si>
  <si>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</si>
  <si>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</si>
  <si>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</si>
  <si>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</si>
  <si>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</si>
  <si>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</si>
  <si>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</si>
  <si>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</si>
  <si>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</si>
  <si>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</si>
  <si>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</si>
  <si>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</si>
  <si>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</si>
  <si>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</si>
  <si>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</si>
  <si>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</si>
  <si>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</si>
  <si>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</si>
  <si>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</si>
  <si>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</si>
  <si>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</si>
  <si>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</si>
  <si>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</si>
  <si>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</si>
  <si>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</si>
  <si>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</si>
  <si>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</si>
  <si>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</si>
  <si>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</si>
  <si>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</si>
  <si>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</si>
  <si>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</si>
  <si>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</si>
  <si>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</si>
  <si>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</si>
  <si>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</si>
  <si>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</si>
  <si>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</si>
  <si>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</si>
  <si>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</si>
  <si>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</si>
  <si>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</si>
  <si>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</si>
  <si>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</si>
  <si>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</si>
  <si>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</si>
  <si>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</si>
  <si>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</si>
  <si>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</si>
  <si>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</si>
  <si>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</si>
  <si>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</si>
  <si>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</si>
  <si>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</si>
  <si>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</si>
  <si>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</si>
  <si>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</si>
  <si>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</si>
  <si>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</si>
  <si>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</si>
  <si>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</si>
  <si>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</si>
  <si>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</si>
  <si>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</si>
  <si>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</si>
  <si>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</si>
  <si>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</si>
  <si>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</si>
  <si>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</si>
  <si>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</si>
  <si>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</si>
  <si>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</si>
  <si>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</si>
  <si>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</si>
  <si>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</si>
  <si>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</si>
  <si>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</si>
  <si>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</si>
  <si>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</si>
  <si>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</si>
  <si>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</si>
  <si>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</si>
  <si>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</si>
  <si>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</si>
  <si>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</si>
  <si>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</si>
  <si>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</si>
  <si>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</si>
  <si>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</si>
  <si>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</si>
  <si>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</si>
  <si>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</si>
  <si>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</si>
  <si>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</si>
  <si>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</si>
  <si>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</si>
  <si>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</si>
  <si>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</si>
  <si>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</si>
  <si>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</si>
  <si>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</si>
  <si>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</si>
  <si>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</si>
  <si>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</si>
  <si>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</si>
  <si>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</si>
  <si>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</si>
  <si>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</si>
  <si>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</si>
  <si>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</si>
  <si>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</si>
  <si>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</si>
  <si>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</si>
  <si>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</si>
  <si>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</si>
  <si>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</si>
  <si>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</si>
  <si>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</si>
  <si>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</si>
  <si>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</si>
  <si>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</si>
  <si>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</si>
  <si>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</si>
  <si>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</si>
  <si>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</si>
  <si>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</si>
  <si>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</si>
  <si>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</si>
  <si>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</si>
  <si>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</si>
  <si>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</si>
  <si>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</si>
  <si>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</si>
  <si>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</si>
  <si>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</si>
  <si>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</si>
  <si>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</si>
  <si>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</si>
  <si>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</si>
  <si>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</si>
  <si>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</si>
  <si>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</si>
  <si>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</si>
  <si>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</si>
  <si>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</si>
  <si>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</si>
  <si>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</si>
  <si>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</si>
  <si>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</si>
  <si>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</si>
  <si>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</si>
  <si>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</si>
  <si>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</si>
  <si>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</si>
  <si>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</si>
  <si>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</si>
  <si>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</si>
  <si>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</si>
  <si>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</si>
  <si>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</si>
  <si>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</si>
  <si>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</si>
  <si>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</si>
  <si>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</si>
  <si>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</si>
  <si>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</si>
  <si>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</si>
  <si>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</si>
  <si>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</si>
  <si>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</si>
  <si>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</si>
  <si>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</si>
  <si>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</si>
  <si>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</si>
  <si>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</si>
  <si>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</si>
  <si>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</si>
  <si>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</si>
  <si>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</si>
  <si>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</si>
  <si>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</si>
  <si>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</si>
  <si>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</si>
  <si>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</si>
  <si>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</si>
  <si>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</si>
  <si>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</si>
  <si>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</si>
  <si>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</si>
  <si>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</si>
  <si>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</si>
  <si>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</si>
  <si>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</si>
  <si>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</si>
  <si>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</si>
  <si>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</si>
  <si>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</si>
  <si>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</si>
  <si>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</si>
  <si>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</si>
  <si>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</si>
  <si>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</si>
  <si>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</si>
  <si>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</si>
  <si>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</si>
  <si>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</si>
  <si>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</si>
  <si>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</si>
  <si>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</si>
  <si>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</si>
  <si>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</si>
  <si>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</si>
  <si>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</si>
  <si>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</si>
  <si>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</si>
  <si>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</si>
  <si>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</si>
  <si>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</si>
  <si>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</si>
  <si>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</si>
  <si>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</si>
  <si>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</si>
  <si>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</si>
  <si>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</si>
  <si>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</si>
  <si>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</si>
  <si>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</si>
  <si>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</si>
  <si>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</si>
  <si>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</si>
  <si>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</si>
  <si>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</si>
  <si>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</si>
  <si>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</si>
  <si>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</si>
  <si>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</si>
  <si>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</si>
  <si>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</si>
  <si>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</si>
  <si>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</si>
  <si>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</si>
  <si>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</si>
  <si>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</si>
  <si>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</si>
  <si>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</si>
  <si>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</si>
  <si>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</si>
  <si>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</si>
  <si>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</si>
  <si>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</si>
  <si>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</si>
  <si>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</si>
  <si>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</si>
  <si>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</si>
  <si>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</si>
  <si>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</si>
  <si>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</si>
  <si>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</si>
  <si>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</si>
  <si>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</si>
  <si>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</si>
  <si>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</si>
  <si>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</si>
  <si>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</si>
  <si>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</si>
  <si>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</si>
  <si>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</si>
  <si>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</si>
  <si>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</si>
  <si>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</si>
  <si>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</si>
  <si>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</si>
  <si>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</si>
  <si>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</si>
  <si>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</si>
  <si>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</si>
  <si>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</si>
  <si>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</si>
  <si>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</si>
  <si>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</si>
  <si>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</si>
  <si>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</si>
  <si>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</si>
  <si>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</si>
  <si>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</si>
  <si>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</si>
  <si>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</si>
  <si>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</si>
  <si>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</si>
  <si>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</si>
  <si>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</si>
  <si>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</si>
  <si>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</si>
  <si>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</si>
  <si>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</si>
  <si>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</si>
  <si>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</si>
  <si>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</si>
  <si>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</si>
  <si>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</si>
  <si>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</si>
  <si>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</si>
  <si>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</si>
  <si>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</si>
  <si>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</si>
  <si>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</si>
  <si>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</si>
  <si>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</si>
  <si>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</si>
  <si>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</si>
  <si>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</si>
  <si>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</si>
  <si>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</si>
  <si>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</si>
  <si>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</si>
  <si>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</si>
  <si>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</si>
  <si>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</si>
  <si>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</si>
  <si>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</si>
  <si>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</si>
  <si>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</si>
  <si>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</si>
  <si>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</si>
  <si>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</si>
  <si>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</si>
  <si>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</si>
  <si>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</si>
  <si>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</si>
  <si>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</si>
  <si>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</si>
  <si>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</si>
  <si>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</si>
  <si>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</si>
  <si>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</si>
  <si>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</si>
  <si>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</si>
  <si>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</si>
  <si>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</si>
  <si>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</si>
  <si>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</si>
  <si>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</si>
  <si>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</si>
  <si>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</si>
  <si>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</si>
  <si>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</si>
  <si>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</si>
  <si>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</si>
  <si>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</si>
  <si>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</si>
  <si>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</si>
  <si>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</si>
  <si>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</si>
  <si>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</si>
  <si>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</si>
  <si>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</si>
  <si>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</si>
  <si>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</si>
  <si>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</si>
  <si>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</si>
  <si>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</si>
  <si>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</si>
  <si>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</si>
  <si>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</si>
  <si>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</si>
  <si>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</si>
  <si>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</si>
  <si>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</si>
  <si>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</si>
  <si>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</si>
  <si>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</si>
  <si>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</si>
  <si>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</si>
  <si>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</si>
  <si>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</si>
  <si>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</si>
  <si>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</si>
  <si>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</si>
  <si>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</si>
  <si>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</si>
  <si>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</si>
  <si>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</si>
  <si>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</si>
  <si>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</si>
  <si>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</si>
  <si>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</si>
  <si>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</si>
  <si>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</si>
  <si>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</si>
  <si>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</si>
  <si>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</si>
  <si>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</si>
  <si>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</si>
  <si>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</si>
  <si>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</si>
  <si>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</si>
  <si>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</si>
  <si>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</si>
  <si>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</si>
  <si>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</si>
  <si>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</si>
  <si>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</si>
  <si>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</si>
  <si>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</si>
  <si>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</si>
  <si>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</si>
  <si>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</si>
  <si>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</si>
  <si>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</si>
  <si>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</si>
  <si>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</si>
  <si>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</si>
  <si>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</si>
  <si>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</si>
  <si>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</si>
  <si>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</si>
  <si>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</si>
  <si>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</si>
  <si>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</si>
  <si>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</si>
  <si>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</si>
  <si>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</si>
  <si>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</si>
  <si>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</si>
  <si>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</si>
  <si>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</si>
  <si>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</si>
  <si>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</si>
  <si>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</si>
  <si>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</si>
  <si>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</si>
  <si>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</si>
  <si>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</si>
  <si>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</si>
  <si>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</si>
  <si>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</si>
  <si>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</si>
  <si>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</si>
  <si>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</si>
  <si>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</si>
  <si>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</si>
  <si>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</si>
  <si>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</si>
  <si>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</si>
  <si>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</si>
  <si>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</si>
  <si>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</si>
  <si>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</si>
  <si>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</si>
  <si>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</si>
  <si>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</si>
  <si>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</si>
  <si>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</si>
  <si>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</si>
  <si>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</si>
  <si>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</si>
  <si>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</si>
  <si>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</si>
  <si>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</si>
  <si>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</si>
  <si>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</si>
  <si>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</si>
  <si>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</si>
  <si>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</si>
  <si>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</si>
  <si>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</si>
  <si>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</si>
  <si>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</si>
  <si>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</si>
  <si>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</si>
  <si>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</si>
  <si>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</si>
  <si>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</si>
  <si>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</si>
  <si>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</si>
  <si>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</si>
  <si>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</si>
  <si>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</si>
  <si>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</si>
  <si>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</si>
  <si>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</si>
  <si>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</si>
  <si>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</si>
  <si>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</si>
  <si>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</si>
  <si>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</si>
  <si>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</si>
  <si>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</si>
  <si>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</si>
  <si>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</si>
  <si>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</si>
  <si>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</si>
  <si>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</si>
  <si>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</si>
  <si>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</si>
  <si>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</si>
  <si>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</si>
  <si>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</si>
  <si>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</si>
  <si>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</si>
  <si>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</si>
  <si>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</si>
  <si>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</si>
  <si>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</si>
  <si>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</si>
  <si>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</si>
  <si>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</si>
  <si>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</si>
  <si>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</si>
  <si>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</si>
  <si>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</si>
  <si>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</si>
  <si>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</si>
  <si>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</si>
  <si>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</si>
  <si>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</si>
  <si>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</si>
  <si>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</si>
  <si>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</si>
  <si>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</si>
  <si>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</si>
  <si>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</si>
  <si>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</si>
  <si>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</si>
  <si>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</si>
  <si>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</si>
  <si>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</si>
  <si>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</si>
  <si>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</si>
  <si>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</si>
  <si>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</si>
  <si>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</si>
  <si>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</si>
  <si>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</si>
  <si>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</si>
  <si>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</si>
  <si>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</si>
  <si>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</si>
  <si>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</si>
  <si>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</si>
  <si>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</si>
  <si>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</si>
  <si>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</si>
  <si>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</si>
  <si>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</si>
  <si>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</si>
  <si>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</si>
  <si>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</si>
  <si>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</si>
  <si>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</si>
  <si>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</si>
  <si>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</si>
  <si>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</si>
  <si>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</si>
  <si>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</si>
  <si>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</si>
  <si>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</si>
  <si>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</si>
  <si>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</si>
  <si>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</si>
  <si>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</si>
  <si>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</si>
  <si>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</si>
  <si>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</si>
  <si>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</si>
  <si>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</si>
  <si>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</si>
  <si>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</si>
  <si>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</si>
  <si>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</si>
  <si>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</si>
  <si>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</si>
  <si>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</si>
  <si>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</si>
  <si>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</si>
  <si>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</si>
  <si>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</si>
  <si>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</si>
  <si>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</si>
  <si>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</si>
  <si>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</si>
  <si>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</si>
  <si>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</si>
  <si>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</si>
  <si>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</si>
  <si>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</si>
  <si>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</si>
  <si>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</si>
  <si>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</si>
  <si>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</si>
  <si>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</si>
  <si>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</si>
  <si>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</si>
  <si>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</si>
  <si>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</si>
  <si>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</si>
  <si>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</si>
  <si>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</si>
  <si>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</si>
  <si>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</si>
  <si>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</si>
  <si>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</si>
  <si>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</si>
  <si>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</si>
  <si>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</si>
  <si>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</si>
  <si>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</si>
  <si>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</si>
  <si>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</si>
  <si>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</si>
  <si>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</si>
  <si>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</si>
  <si>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</si>
  <si>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</si>
  <si>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</si>
  <si>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</si>
  <si>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</si>
  <si>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</si>
  <si>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</si>
  <si>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</si>
  <si>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</si>
  <si>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</si>
  <si>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</si>
  <si>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</si>
  <si>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</si>
  <si>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</si>
  <si>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</si>
  <si>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</si>
  <si>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</si>
  <si>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</si>
  <si>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</si>
  <si>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</si>
  <si>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</si>
  <si>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</si>
  <si>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</si>
  <si>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</si>
  <si>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</si>
  <si>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</si>
  <si>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</si>
  <si>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</si>
  <si>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</si>
  <si>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</si>
  <si>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</si>
  <si>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</si>
  <si>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</si>
  <si>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</si>
  <si>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</si>
  <si>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</si>
  <si>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</si>
  <si>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</si>
  <si>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</si>
  <si>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</si>
  <si>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</si>
  <si>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</si>
  <si>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</si>
  <si>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</si>
  <si>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</si>
  <si>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</si>
  <si>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</si>
  <si>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</si>
  <si>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</si>
  <si>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</si>
  <si>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</si>
  <si>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</si>
  <si>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</si>
  <si>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</si>
  <si>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</si>
  <si>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</si>
  <si>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</si>
  <si>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</si>
  <si>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</si>
  <si>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</si>
  <si>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</si>
  <si>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</si>
  <si>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</si>
  <si>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</si>
  <si>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</si>
  <si>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</si>
  <si>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</si>
  <si>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</si>
  <si>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</si>
  <si>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</si>
  <si>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</si>
  <si>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</si>
  <si>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</si>
  <si>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</si>
  <si>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</si>
  <si>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</si>
  <si>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</si>
  <si>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</si>
  <si>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</si>
  <si>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</si>
  <si>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</si>
  <si>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</si>
  <si>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</si>
  <si>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</si>
  <si>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</si>
  <si>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</si>
  <si>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</si>
  <si>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</si>
  <si>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</si>
  <si>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</si>
  <si>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</si>
  <si>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</si>
  <si>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</si>
  <si>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</si>
  <si>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</si>
  <si>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</si>
  <si>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</si>
  <si>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</si>
  <si>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</si>
  <si>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</si>
  <si>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</si>
  <si>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</si>
  <si>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</si>
  <si>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</si>
  <si>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</si>
  <si>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</si>
  <si>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</si>
  <si>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</si>
  <si>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</si>
  <si>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</si>
  <si>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</si>
  <si>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</si>
  <si>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</si>
  <si>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</si>
  <si>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</si>
  <si>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</si>
  <si>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</si>
  <si>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</si>
  <si>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</si>
  <si>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</si>
  <si>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</si>
  <si>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</si>
  <si>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</si>
  <si>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</si>
  <si>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</si>
  <si>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</si>
  <si>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</si>
  <si>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</si>
  <si>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</si>
  <si>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</si>
  <si>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</si>
  <si>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</si>
  <si>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</si>
  <si>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</si>
  <si>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</si>
  <si>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</si>
  <si>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</si>
  <si>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</si>
  <si>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</si>
  <si>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</si>
  <si>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</si>
  <si>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</si>
  <si>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</si>
  <si>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</si>
  <si>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</si>
  <si>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</si>
  <si>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</si>
  <si>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</si>
  <si>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</si>
  <si>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</si>
  <si>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</si>
  <si>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</si>
  <si>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</si>
  <si>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</si>
  <si>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</si>
  <si>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</si>
  <si>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</si>
  <si>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</si>
  <si>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</si>
  <si>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</si>
  <si>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</si>
  <si>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</si>
  <si>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</si>
  <si>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</si>
  <si>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</si>
  <si>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</si>
  <si>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</si>
  <si>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</si>
  <si>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</si>
  <si>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</si>
  <si>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</si>
  <si>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</si>
  <si>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</si>
  <si>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</si>
  <si>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</si>
  <si>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</si>
  <si>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</si>
  <si>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</si>
  <si>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</si>
  <si>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</si>
  <si>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</si>
  <si>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</si>
  <si>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</si>
  <si>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</si>
  <si>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</si>
  <si>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</si>
  <si>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</si>
  <si>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</si>
  <si>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</si>
  <si>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</si>
  <si>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</si>
  <si>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</si>
  <si>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</si>
  <si>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</si>
  <si>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</si>
  <si>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</si>
  <si>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</si>
  <si>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</si>
  <si>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</si>
  <si>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</si>
  <si>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</si>
  <si>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</si>
  <si>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</si>
  <si>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</si>
  <si>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</si>
  <si>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</si>
  <si>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</si>
  <si>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</si>
  <si>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</si>
  <si>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</si>
  <si>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</si>
  <si>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</si>
  <si>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</si>
  <si>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</si>
  <si>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</si>
  <si>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</si>
  <si>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</si>
  <si>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</si>
  <si>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</si>
  <si>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</si>
  <si>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</si>
  <si>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</si>
  <si>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</si>
  <si>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</si>
  <si>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</si>
  <si>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</si>
  <si>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</si>
  <si>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</si>
  <si>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</si>
  <si>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</si>
  <si>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</si>
  <si>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</si>
  <si>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</si>
  <si>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</si>
  <si>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</si>
  <si>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</si>
  <si>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</si>
  <si>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</si>
  <si>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</si>
  <si>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</si>
  <si>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</si>
  <si>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</si>
  <si>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</si>
  <si>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</si>
  <si>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</si>
  <si>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</si>
  <si>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</si>
  <si>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</si>
  <si>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</si>
  <si>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</si>
  <si>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</si>
  <si>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</si>
  <si>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</si>
  <si>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</si>
  <si>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</si>
  <si>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</si>
  <si>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</si>
  <si>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</si>
  <si>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</si>
  <si>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</si>
  <si>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</si>
  <si>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</si>
  <si>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</si>
  <si>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</si>
  <si>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</si>
  <si>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</si>
  <si>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</si>
  <si>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</si>
  <si>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</si>
  <si>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</si>
  <si>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</si>
  <si>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</si>
  <si>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</si>
  <si>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</si>
  <si>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</si>
  <si>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</si>
  <si>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</si>
  <si>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</si>
  <si>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</si>
  <si>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</si>
  <si>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</si>
  <si>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</si>
  <si>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</si>
  <si>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</si>
  <si>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</si>
  <si>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</si>
  <si>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</si>
  <si>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</si>
  <si>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</si>
  <si>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</si>
  <si>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</si>
  <si>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</si>
  <si>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</si>
  <si>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</si>
  <si>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</si>
  <si>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</si>
  <si>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</si>
  <si>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</si>
  <si>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</si>
  <si>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</si>
  <si>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</si>
  <si>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</si>
  <si>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</si>
  <si>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</si>
  <si>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</si>
  <si>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</si>
  <si>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</si>
  <si>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</si>
  <si>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</si>
  <si>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</si>
  <si>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</si>
  <si>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</si>
  <si>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</si>
  <si>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</si>
  <si>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</si>
  <si>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</si>
  <si>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</si>
  <si>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</si>
  <si>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</si>
  <si>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</si>
  <si>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</si>
  <si>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</si>
  <si>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</si>
  <si>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</si>
  <si>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</si>
  <si>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</si>
  <si>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</si>
  <si>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</si>
  <si>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</si>
  <si>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</si>
  <si>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</si>
  <si>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</si>
  <si>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</si>
  <si>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</si>
  <si>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</si>
  <si>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</si>
  <si>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</si>
  <si>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</si>
  <si>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</si>
  <si>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</si>
  <si>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</si>
  <si>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</si>
  <si>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</si>
  <si>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</si>
  <si>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</si>
  <si>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</si>
  <si>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</si>
  <si>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</si>
  <si>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</si>
  <si>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</si>
  <si>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</si>
  <si>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</si>
  <si>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</si>
  <si>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</si>
  <si>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</si>
  <si>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</si>
  <si>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</si>
  <si>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</si>
  <si>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</si>
  <si>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</si>
  <si>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</si>
  <si>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</si>
  <si>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</si>
  <si>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</si>
  <si>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</si>
  <si>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</si>
  <si>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</si>
  <si>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</si>
  <si>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</si>
  <si>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</si>
  <si>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</si>
  <si>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</si>
  <si>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</si>
  <si>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</si>
  <si>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</si>
  <si>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</si>
  <si>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</si>
  <si>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</si>
  <si>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</si>
  <si>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</si>
  <si>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</si>
  <si>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</si>
  <si>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</si>
  <si>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</si>
  <si>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</si>
  <si>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</si>
  <si>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</si>
  <si>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</si>
  <si>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</si>
  <si>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</si>
  <si>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</si>
  <si>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</si>
  <si>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</si>
  <si>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</si>
  <si>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</si>
  <si>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</si>
  <si>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</si>
  <si>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</si>
  <si>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</si>
  <si>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</si>
  <si>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</si>
  <si>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</si>
  <si>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</si>
  <si>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</si>
  <si>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</si>
  <si>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</si>
  <si>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</si>
  <si>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</si>
  <si>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</si>
  <si>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</si>
  <si>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</si>
  <si>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</si>
  <si>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</si>
  <si>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</si>
  <si>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</si>
  <si>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</si>
  <si>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</si>
  <si>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</si>
  <si>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</si>
  <si>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</si>
  <si>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</si>
  <si>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</si>
  <si>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</si>
  <si>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</si>
  <si>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</si>
  <si>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</si>
  <si>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</si>
  <si>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</si>
  <si>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</si>
  <si>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</si>
  <si>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</si>
  <si>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</si>
  <si>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</si>
  <si>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</si>
  <si>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</si>
  <si>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</si>
  <si>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</si>
  <si>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</si>
  <si>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</si>
  <si>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</si>
  <si>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</si>
  <si>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</si>
  <si>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</si>
  <si>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</si>
  <si>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</si>
  <si>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</si>
  <si>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</si>
  <si>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</si>
  <si>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</si>
  <si>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</si>
  <si>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</si>
  <si>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</si>
  <si>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</si>
  <si>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</si>
  <si>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</si>
  <si>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</si>
  <si>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</si>
  <si>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</si>
  <si>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</si>
  <si>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</si>
  <si>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</si>
  <si>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</si>
  <si>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</si>
  <si>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</si>
  <si>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</si>
  <si>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</si>
  <si>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</si>
  <si>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</si>
  <si>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</si>
  <si>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</si>
  <si>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</si>
  <si>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</si>
  <si>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</si>
  <si>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</si>
  <si>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</si>
  <si>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</si>
  <si>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</si>
  <si>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</si>
  <si>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</si>
  <si>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</si>
  <si>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</si>
  <si>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</si>
  <si>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</si>
  <si>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</si>
  <si>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</si>
  <si>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</si>
  <si>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</si>
  <si>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</si>
  <si>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</si>
  <si>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</si>
  <si>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</si>
  <si>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</si>
  <si>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</si>
  <si>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</si>
  <si>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</si>
  <si>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</si>
  <si>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</si>
  <si>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</si>
  <si>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</si>
  <si>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</si>
  <si>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</si>
  <si>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</si>
  <si>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</si>
  <si>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</si>
  <si>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</si>
  <si>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</si>
  <si>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</si>
  <si>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</si>
  <si>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</si>
  <si>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</si>
  <si>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</si>
  <si>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</si>
  <si>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</si>
  <si>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</si>
  <si>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</si>
  <si>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</si>
  <si>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</si>
  <si>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</si>
  <si>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</si>
  <si>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</si>
  <si>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</si>
  <si>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</si>
  <si>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</si>
  <si>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</si>
  <si>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</si>
  <si>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</si>
  <si>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</si>
  <si>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</si>
  <si>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</si>
  <si>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</si>
  <si>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</si>
  <si>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</si>
  <si>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</si>
  <si>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</si>
  <si>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</si>
  <si>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</si>
  <si>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</si>
  <si>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</si>
  <si>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</si>
  <si>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</si>
  <si>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</si>
  <si>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</si>
  <si>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</si>
  <si>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</si>
  <si>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</si>
  <si>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</si>
  <si>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</si>
  <si>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</si>
  <si>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</si>
  <si>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</si>
  <si>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</si>
  <si>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</si>
  <si>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</si>
  <si>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</si>
  <si>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</si>
  <si>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</si>
  <si>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</si>
  <si>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</si>
  <si>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</si>
  <si>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</si>
  <si>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</si>
  <si>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</si>
  <si>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</si>
  <si>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</si>
  <si>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</si>
  <si>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</si>
  <si>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</si>
  <si>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</si>
  <si>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</si>
  <si>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</si>
  <si>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</si>
  <si>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</si>
  <si>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</si>
  <si>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</si>
  <si>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</si>
  <si>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</si>
  <si>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</si>
  <si>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</si>
  <si>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</si>
  <si>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</si>
  <si>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</si>
  <si>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</si>
  <si>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</si>
  <si>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</si>
  <si>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</si>
  <si>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</si>
  <si>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</si>
  <si>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</si>
  <si>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</si>
  <si>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</si>
  <si>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</si>
  <si>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</si>
  <si>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</si>
  <si>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</si>
  <si>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</si>
  <si>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</si>
  <si>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</si>
  <si>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</si>
  <si>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</si>
  <si>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</si>
  <si>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</si>
  <si>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</si>
  <si>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</si>
  <si>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</si>
  <si>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</si>
  <si>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</si>
  <si>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</si>
  <si>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</si>
  <si>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</si>
  <si>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</si>
  <si>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</si>
  <si>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</si>
  <si>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</si>
  <si>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</si>
  <si>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</si>
  <si>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</si>
  <si>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</si>
  <si>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</si>
  <si>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</si>
  <si>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</si>
  <si>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</si>
  <si>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</si>
  <si>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</si>
  <si>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</si>
  <si>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</si>
  <si>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</si>
  <si>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</si>
  <si>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</si>
  <si>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</si>
  <si>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</si>
  <si>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</si>
  <si>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</si>
  <si>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</si>
  <si>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</si>
  <si>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</si>
  <si>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</si>
  <si>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</si>
  <si>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</si>
  <si>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</si>
  <si>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</si>
  <si>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</si>
  <si>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</si>
  <si>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</si>
  <si>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</si>
  <si>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</si>
  <si>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</si>
  <si>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</si>
  <si>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</si>
  <si>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</si>
  <si>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</si>
  <si>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</si>
  <si>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</si>
  <si>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</si>
  <si>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</si>
  <si>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</si>
  <si>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</si>
  <si>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</si>
  <si>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</si>
  <si>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</si>
  <si>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</si>
  <si>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</si>
  <si>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</si>
  <si>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</si>
  <si>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</si>
  <si>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</si>
  <si>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</si>
  <si>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</si>
  <si>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</si>
  <si>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</si>
  <si>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</si>
  <si>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</si>
  <si>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</si>
  <si>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</si>
  <si>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</si>
  <si>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</si>
  <si>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</si>
  <si>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</si>
  <si>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</si>
  <si>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</si>
  <si>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</si>
  <si>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</si>
  <si>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</si>
  <si>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</si>
  <si>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</si>
  <si>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</si>
  <si>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</si>
  <si>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</si>
  <si>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</si>
  <si>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</si>
  <si>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</si>
  <si>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</si>
  <si>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</si>
  <si>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</si>
  <si>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</si>
  <si>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</si>
  <si>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</si>
  <si>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</si>
  <si>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</si>
  <si>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</si>
  <si>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</si>
  <si>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</si>
  <si>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</si>
  <si>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</si>
  <si>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</si>
  <si>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</si>
  <si>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</si>
  <si>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</si>
  <si>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</si>
  <si>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</si>
  <si>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</si>
  <si>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</si>
  <si>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</si>
  <si>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</si>
  <si>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</si>
  <si>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</si>
  <si>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</si>
  <si>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</si>
  <si>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</si>
  <si>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</si>
  <si>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</si>
  <si>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</si>
  <si>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</si>
  <si>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</si>
  <si>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</si>
  <si>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</si>
  <si>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</si>
  <si>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</si>
  <si>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</si>
  <si>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</si>
  <si>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</si>
  <si>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</si>
  <si>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</si>
  <si>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</si>
  <si>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</si>
  <si>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</si>
  <si>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</si>
  <si>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</si>
  <si>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</si>
  <si>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</si>
  <si>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</si>
  <si>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</si>
  <si>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</si>
  <si>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</si>
  <si>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</si>
  <si>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</si>
  <si>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</si>
  <si>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</si>
  <si>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</si>
  <si>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</si>
  <si>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</si>
  <si>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</si>
  <si>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</si>
  <si>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</si>
  <si>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</si>
  <si>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</si>
  <si>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</si>
  <si>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</si>
  <si>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</si>
  <si>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</si>
  <si>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</si>
  <si>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</si>
  <si>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</si>
  <si>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</si>
  <si>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</si>
  <si>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</si>
  <si>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</si>
  <si>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</si>
  <si>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</si>
  <si>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</si>
  <si>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</si>
  <si>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</si>
  <si>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</si>
  <si>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</si>
  <si>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</si>
  <si>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</si>
  <si>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</si>
  <si>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</si>
  <si>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</si>
  <si>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</si>
  <si>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</si>
  <si>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</si>
  <si>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</si>
  <si>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</si>
  <si>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</si>
  <si>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</si>
  <si>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</si>
  <si>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</si>
  <si>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</si>
  <si>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</si>
  <si>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</si>
  <si>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</si>
  <si>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</si>
  <si>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</si>
  <si>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</si>
  <si>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</si>
  <si>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</si>
  <si>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</si>
  <si>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</si>
  <si>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</si>
  <si>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</si>
  <si>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</si>
  <si>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</si>
  <si>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</si>
  <si>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</si>
  <si>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</si>
  <si>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</si>
  <si>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</si>
  <si>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</si>
  <si>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</si>
  <si>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</si>
  <si>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</si>
  <si>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</si>
  <si>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</si>
  <si>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</si>
  <si>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</si>
  <si>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</si>
  <si>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</si>
  <si>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</si>
  <si>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</si>
  <si>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</si>
  <si>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</si>
  <si>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</si>
  <si>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</si>
  <si>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</si>
  <si>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</si>
  <si>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</si>
  <si>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</si>
  <si>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</si>
  <si>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</si>
  <si>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</si>
  <si>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</si>
  <si>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</si>
  <si>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</si>
  <si>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</si>
  <si>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</si>
  <si>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</si>
  <si>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</si>
  <si>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</si>
  <si>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</si>
  <si>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</si>
  <si>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</si>
  <si>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</si>
  <si>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</si>
  <si>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</si>
  <si>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</si>
  <si>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</si>
  <si>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</si>
  <si>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</si>
  <si>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</si>
  <si>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</si>
  <si>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</si>
  <si>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</si>
  <si>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</si>
  <si>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</si>
  <si>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</si>
  <si>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</si>
  <si>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</si>
  <si>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</si>
  <si>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</si>
  <si>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</si>
  <si>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</si>
  <si>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</si>
  <si>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</si>
  <si>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</si>
  <si>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</si>
  <si>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</si>
  <si>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</si>
  <si>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</si>
  <si>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</si>
  <si>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</si>
  <si>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</si>
  <si>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</si>
  <si>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</si>
  <si>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</si>
  <si>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</si>
  <si>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</si>
  <si>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</si>
  <si>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</si>
  <si>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</si>
  <si>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</si>
  <si>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</si>
  <si>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</si>
  <si>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</si>
  <si>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</si>
  <si>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</si>
  <si>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</si>
  <si>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</si>
  <si>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</si>
  <si>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</si>
  <si>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</si>
  <si>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</si>
  <si>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</si>
  <si>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</si>
  <si>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</si>
  <si>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</si>
  <si>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</si>
  <si>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</si>
  <si>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</si>
  <si>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</si>
  <si>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</si>
  <si>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</si>
  <si>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</si>
  <si>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</si>
  <si>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</si>
  <si>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</si>
  <si>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</si>
  <si>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</si>
  <si>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</si>
  <si>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</si>
  <si>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</si>
  <si>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</si>
  <si>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</si>
  <si>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</si>
  <si>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</si>
  <si>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</si>
  <si>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</si>
  <si>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</si>
  <si>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</si>
  <si>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</si>
  <si>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</si>
  <si>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</si>
  <si>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</si>
  <si>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</si>
  <si>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</si>
  <si>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</si>
  <si>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</si>
  <si>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</si>
  <si>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</si>
  <si>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</si>
  <si>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</si>
  <si>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</si>
  <si>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</si>
  <si>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</si>
  <si>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</si>
  <si>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</si>
  <si>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</si>
  <si>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</si>
  <si>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</si>
  <si>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</si>
  <si>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</si>
  <si>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</si>
  <si>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</si>
  <si>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</si>
  <si>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</si>
  <si>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</si>
  <si>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</si>
  <si>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</si>
  <si>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</si>
  <si>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</si>
  <si>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</si>
  <si>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</si>
  <si>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</si>
  <si>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</si>
  <si>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</si>
  <si>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</si>
  <si>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</si>
  <si>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</si>
  <si>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</si>
  <si>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</si>
  <si>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</si>
  <si>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</si>
  <si>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</si>
  <si>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</si>
  <si>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</si>
  <si>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</si>
  <si>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</si>
  <si>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</si>
  <si>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</si>
  <si>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</si>
  <si>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</si>
  <si>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</si>
  <si>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</si>
  <si>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</si>
  <si>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</si>
  <si>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</si>
  <si>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</si>
  <si>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</si>
  <si>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</si>
  <si>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</si>
  <si>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</si>
  <si>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</si>
  <si>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</si>
  <si>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</si>
  <si>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</si>
  <si>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</si>
  <si>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</si>
  <si>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</si>
  <si>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</si>
  <si>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</si>
  <si>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</si>
  <si>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</si>
  <si>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</si>
  <si>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</si>
  <si>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</si>
  <si>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</si>
  <si>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</si>
  <si>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</si>
  <si>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</si>
  <si>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</si>
  <si>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</si>
  <si>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</si>
  <si>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</si>
  <si>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</si>
  <si>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</si>
  <si>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</si>
  <si>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</si>
  <si>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</si>
  <si>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</si>
  <si>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</si>
  <si>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</si>
  <si>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</si>
  <si>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</si>
  <si>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</si>
  <si>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</si>
  <si>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</si>
  <si>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</si>
  <si>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</si>
  <si>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</si>
  <si>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</si>
  <si>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</si>
  <si>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</si>
  <si>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</si>
  <si>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</si>
  <si>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</si>
  <si>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</si>
  <si>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</si>
  <si>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</si>
  <si>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</si>
  <si>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</si>
  <si>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</si>
  <si>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</si>
  <si>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</si>
  <si>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</si>
  <si>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</si>
  <si>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</si>
  <si>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</si>
  <si>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</si>
  <si>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</si>
  <si>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</si>
  <si>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</si>
  <si>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</si>
  <si>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</si>
  <si>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</si>
  <si>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</si>
  <si>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</si>
  <si>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</si>
  <si>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</si>
  <si>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</si>
  <si>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</si>
  <si>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</si>
  <si>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</si>
  <si>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</si>
  <si>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</si>
  <si>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</si>
  <si>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</si>
  <si>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</si>
  <si>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</si>
  <si>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</si>
  <si>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</si>
  <si>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</si>
  <si>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</si>
  <si>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</si>
  <si>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</si>
  <si>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</si>
  <si>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</si>
  <si>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</si>
  <si>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</si>
  <si>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</si>
  <si>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</si>
  <si>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</si>
  <si>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</si>
  <si>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</si>
  <si>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</si>
  <si>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</si>
  <si>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</si>
  <si>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</si>
  <si>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</si>
  <si>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</si>
  <si>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</si>
  <si>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</si>
  <si>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</si>
  <si>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</si>
  <si>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</si>
  <si>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</si>
  <si>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</si>
  <si>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</si>
  <si>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</si>
  <si>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</si>
  <si>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</si>
  <si>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</si>
  <si>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</si>
  <si>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</si>
  <si>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</si>
  <si>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</si>
  <si>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</si>
  <si>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</si>
  <si>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</si>
  <si>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</si>
  <si>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</si>
  <si>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</si>
  <si>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</si>
  <si>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</si>
  <si>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</si>
  <si>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</si>
  <si>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</si>
  <si>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</si>
  <si>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</si>
  <si>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</si>
  <si>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</si>
  <si>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</si>
  <si>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</si>
  <si>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</si>
  <si>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</si>
  <si>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</si>
  <si>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</si>
  <si>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</si>
  <si>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</si>
  <si>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</si>
  <si>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</si>
  <si>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</si>
  <si>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</si>
  <si>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</si>
  <si>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</si>
  <si>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</si>
  <si>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</si>
  <si>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</si>
  <si>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</si>
  <si>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</si>
  <si>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</si>
  <si>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</si>
  <si>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</si>
  <si>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</si>
  <si>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</si>
  <si>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</si>
  <si>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</si>
  <si>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</si>
  <si>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</si>
  <si>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</si>
  <si>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</si>
  <si>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</si>
  <si>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</si>
  <si>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</si>
  <si>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</si>
  <si>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</si>
  <si>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</si>
  <si>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</si>
  <si>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</si>
  <si>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</si>
  <si>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</si>
  <si>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</si>
  <si>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</si>
  <si>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</si>
  <si>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</si>
  <si>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</si>
  <si>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</si>
  <si>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</si>
  <si>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</si>
  <si>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</si>
  <si>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</si>
  <si>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</si>
  <si>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</si>
  <si>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</si>
  <si>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</si>
  <si>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</si>
  <si>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</si>
  <si>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</si>
  <si>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</si>
  <si>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</si>
  <si>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</si>
  <si>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</si>
  <si>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</si>
  <si>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</si>
  <si>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</si>
  <si>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</si>
  <si>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</si>
  <si>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</si>
  <si>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</si>
  <si>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</si>
  <si>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</si>
  <si>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</si>
  <si>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</si>
  <si>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</si>
  <si>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</si>
  <si>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</si>
  <si>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</si>
  <si>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</si>
  <si>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</si>
  <si>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</si>
  <si>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</si>
  <si>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</si>
  <si>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</si>
  <si>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</si>
  <si>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</si>
  <si>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</si>
  <si>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</si>
  <si>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</si>
  <si>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</si>
  <si>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</si>
  <si>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</si>
  <si>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</si>
  <si>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</si>
  <si>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</si>
  <si>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</si>
  <si>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</si>
  <si>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</si>
  <si>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</si>
  <si>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</si>
  <si>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</si>
  <si>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</si>
  <si>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</si>
  <si>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</si>
  <si>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</si>
  <si>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</si>
  <si>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</si>
  <si>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</si>
  <si>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</si>
  <si>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</si>
  <si>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</si>
  <si>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</si>
  <si>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</si>
  <si>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</si>
  <si>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</si>
  <si>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</si>
  <si>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</si>
  <si>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</si>
  <si>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</si>
  <si>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</si>
  <si>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</si>
  <si>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</si>
  <si>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</si>
  <si>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</si>
  <si>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</si>
  <si>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</si>
  <si>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</si>
  <si>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</si>
  <si>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</si>
  <si>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</si>
  <si>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</si>
  <si>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</si>
  <si>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</si>
  <si>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</si>
  <si>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</si>
  <si>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</si>
  <si>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</si>
  <si>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</si>
  <si>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</si>
  <si>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</si>
  <si>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</si>
  <si>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</si>
  <si>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</si>
  <si>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</si>
  <si>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</si>
  <si>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</si>
  <si>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</si>
  <si>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</si>
  <si>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</si>
  <si>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</si>
  <si>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</si>
  <si>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</si>
  <si>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</si>
  <si>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</si>
  <si>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</si>
  <si>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</si>
  <si>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</si>
  <si>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</si>
  <si>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</si>
  <si>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</si>
  <si>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</si>
  <si>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</si>
  <si>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</si>
  <si>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</si>
  <si>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</si>
  <si>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</si>
  <si>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</si>
  <si>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</si>
  <si>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</si>
  <si>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</si>
  <si>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</si>
  <si>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</si>
  <si>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</si>
  <si>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</si>
  <si>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</si>
  <si>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</si>
  <si>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</si>
  <si>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</si>
  <si>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</si>
  <si>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</si>
  <si>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</si>
  <si>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</si>
  <si>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</si>
  <si>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</si>
  <si>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</si>
  <si>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</si>
  <si>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</si>
  <si>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</si>
  <si>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</si>
  <si>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</si>
  <si>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</si>
  <si>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</si>
  <si>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</si>
  <si>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</si>
  <si>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</si>
  <si>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</si>
  <si>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</si>
  <si>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</si>
  <si>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</si>
  <si>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</si>
  <si>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</si>
  <si>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</si>
  <si>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</si>
  <si>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</si>
  <si>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</si>
  <si>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</si>
  <si>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</si>
  <si>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</si>
  <si>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</si>
  <si>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</si>
  <si>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</si>
  <si>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</si>
  <si>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</si>
  <si>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</si>
  <si>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</si>
  <si>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</si>
  <si>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</si>
  <si>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</si>
  <si>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</si>
  <si>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</si>
  <si>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</si>
  <si>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</si>
  <si>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</si>
  <si>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</si>
  <si>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</si>
  <si>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</si>
  <si>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</si>
  <si>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</si>
  <si>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</si>
  <si>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</si>
  <si>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</si>
  <si>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</si>
  <si>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</si>
  <si>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</si>
  <si>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</si>
  <si>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</si>
  <si>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</si>
  <si>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</si>
  <si>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</si>
  <si>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</si>
  <si>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</si>
  <si>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</si>
  <si>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</si>
  <si>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</si>
  <si>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</si>
  <si>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</si>
  <si>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</si>
  <si>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</si>
  <si>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</si>
  <si>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</si>
  <si>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</si>
  <si>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</si>
  <si>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</si>
  <si>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</si>
  <si>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</si>
  <si>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</si>
  <si>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</si>
  <si>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</si>
  <si>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</si>
  <si>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</si>
  <si>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</si>
  <si>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</si>
  <si>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</si>
  <si>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</si>
  <si>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</si>
  <si>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</si>
  <si>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</si>
  <si>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</si>
  <si>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</si>
  <si>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</si>
  <si>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</si>
  <si>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</si>
  <si>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</si>
  <si>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</si>
  <si>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</si>
  <si>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</si>
  <si>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</si>
  <si>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</si>
  <si>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</si>
  <si>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</si>
  <si>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</si>
  <si>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</si>
  <si>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</si>
  <si>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</si>
  <si>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</si>
  <si>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</si>
  <si>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</si>
  <si>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</si>
  <si>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</si>
  <si>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</si>
  <si>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</si>
  <si>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</si>
  <si>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</si>
  <si>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</si>
  <si>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</si>
  <si>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</si>
  <si>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</si>
  <si>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</si>
  <si>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</si>
  <si>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</si>
  <si>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</si>
  <si>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</si>
  <si>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</si>
  <si>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</si>
  <si>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</si>
  <si>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</si>
  <si>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</si>
  <si>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</si>
  <si>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</si>
  <si>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</si>
  <si>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</si>
  <si>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</si>
  <si>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</si>
  <si>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</si>
  <si>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</si>
  <si>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</si>
  <si>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</si>
  <si>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</si>
  <si>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</si>
  <si>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</si>
  <si>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</si>
  <si>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</si>
  <si>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</si>
  <si>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</si>
  <si>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</si>
  <si>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</si>
  <si>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</si>
  <si>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</si>
  <si>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</si>
  <si>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</si>
  <si>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</si>
  <si>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</si>
  <si>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</si>
  <si>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</si>
  <si>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</si>
  <si>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</si>
  <si>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</si>
  <si>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</si>
  <si>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</si>
  <si>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</si>
  <si>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</si>
  <si>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</si>
  <si>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</si>
  <si>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</si>
  <si>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</si>
  <si>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</si>
  <si>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</si>
  <si>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</si>
  <si>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</si>
  <si>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</si>
  <si>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</si>
  <si>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</si>
  <si>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</si>
  <si>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</si>
  <si>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</si>
  <si>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</si>
  <si>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</si>
  <si>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</si>
  <si>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</si>
  <si>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</si>
  <si>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</si>
  <si>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</si>
  <si>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</si>
  <si>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</si>
  <si>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</si>
  <si>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</si>
  <si>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</si>
  <si>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</si>
  <si>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</si>
  <si>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</si>
  <si>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</si>
  <si>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</si>
  <si>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</si>
  <si>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</si>
  <si>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</si>
  <si>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</si>
  <si>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</si>
  <si>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</si>
  <si>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</si>
  <si>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</si>
  <si>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</si>
  <si>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</si>
  <si>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</si>
  <si>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</si>
  <si>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</si>
  <si>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</si>
  <si>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</si>
  <si>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</si>
  <si>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</si>
  <si>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</si>
  <si>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</si>
  <si>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</si>
  <si>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</si>
  <si>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</si>
  <si>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</si>
  <si>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</si>
  <si>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</si>
  <si>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</si>
  <si>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</si>
  <si>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</si>
  <si>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</si>
  <si>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</si>
  <si>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</si>
  <si>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</si>
  <si>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</si>
  <si>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</si>
  <si>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</si>
  <si>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</si>
  <si>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</si>
  <si>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</si>
  <si>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</si>
  <si>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</si>
  <si>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</si>
  <si>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</si>
  <si>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</si>
  <si>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</si>
  <si>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</si>
  <si>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</si>
  <si>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</si>
  <si>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</si>
  <si>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</si>
  <si>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</si>
  <si>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</si>
  <si>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</si>
  <si>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</si>
  <si>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</si>
  <si>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</si>
  <si>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</si>
  <si>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</si>
  <si>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</si>
  <si>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</si>
  <si>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</si>
  <si>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</si>
  <si>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</si>
  <si>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</si>
  <si>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</si>
  <si>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</si>
  <si>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</si>
  <si>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</si>
  <si>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</si>
  <si>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</si>
  <si>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</si>
  <si>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</si>
  <si>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</si>
  <si>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</si>
  <si>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</si>
  <si>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</si>
  <si>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</si>
  <si>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</si>
  <si>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</si>
  <si>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</si>
  <si>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</si>
  <si>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</si>
  <si>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</si>
  <si>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</si>
  <si>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</si>
  <si>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</si>
  <si>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</si>
  <si>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</si>
  <si>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</si>
  <si>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</si>
  <si>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</si>
  <si>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</si>
  <si>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</si>
  <si>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</si>
  <si>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</si>
  <si>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</si>
  <si>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</si>
  <si>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</si>
  <si>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</si>
  <si>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</si>
  <si>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</si>
  <si>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</si>
  <si>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</si>
  <si>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</si>
  <si>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</si>
  <si>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</si>
  <si>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</si>
  <si>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</si>
  <si>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</si>
  <si>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</si>
  <si>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</si>
  <si>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</si>
  <si>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</si>
  <si>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</si>
  <si>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</si>
  <si>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</si>
  <si>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</si>
  <si>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</si>
  <si>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</si>
  <si>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</si>
  <si>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</si>
  <si>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</si>
  <si>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</si>
  <si>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</si>
  <si>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</si>
  <si>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</si>
  <si>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</si>
  <si>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</si>
  <si>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</si>
  <si>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</si>
  <si>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</si>
  <si>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</si>
  <si>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</si>
  <si>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</si>
  <si>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</si>
  <si>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</si>
  <si>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</si>
  <si>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</si>
  <si>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</si>
  <si>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</si>
  <si>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</si>
  <si>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</si>
  <si>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</si>
  <si>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</si>
  <si>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</si>
  <si>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</si>
  <si>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</si>
  <si>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</si>
  <si>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</si>
  <si>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</si>
  <si>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</si>
  <si>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</si>
  <si>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</si>
  <si>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</si>
  <si>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</si>
  <si>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</si>
  <si>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</si>
  <si>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</si>
  <si>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</si>
  <si>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</si>
  <si>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</si>
  <si>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</si>
  <si>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</si>
  <si>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</si>
  <si>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</si>
  <si>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</si>
  <si>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</si>
  <si>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</si>
  <si>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</si>
  <si>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</si>
  <si>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</si>
  <si>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</si>
  <si>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</si>
  <si>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</si>
  <si>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</si>
  <si>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</si>
  <si>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</si>
  <si>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</si>
  <si>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</si>
  <si>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</si>
  <si>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</si>
  <si>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</si>
  <si>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</si>
  <si>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</si>
  <si>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</si>
  <si>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</si>
  <si>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</si>
  <si>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</si>
  <si>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</si>
  <si>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</si>
  <si>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</si>
  <si>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</si>
  <si>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</si>
  <si>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</si>
  <si>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</si>
  <si>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</si>
  <si>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</si>
  <si>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</si>
  <si>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</si>
  <si>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</si>
  <si>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</si>
  <si>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</si>
  <si>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</si>
  <si>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</si>
  <si>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</si>
  <si>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</si>
  <si>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</si>
  <si>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</si>
  <si>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</si>
  <si>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</si>
  <si>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</si>
  <si>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</si>
  <si>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</si>
  <si>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</si>
  <si>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</si>
  <si>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</si>
  <si>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</si>
  <si>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</si>
  <si>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</si>
  <si>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</si>
  <si>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</si>
  <si>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</si>
  <si>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</si>
  <si>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</si>
  <si>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</si>
  <si>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</si>
  <si>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</si>
  <si>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</si>
  <si>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</si>
  <si>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</si>
  <si>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</si>
  <si>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</si>
  <si>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</si>
  <si>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</si>
  <si>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</si>
  <si>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</si>
  <si>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</si>
  <si>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</si>
  <si>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</si>
  <si>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</si>
  <si>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</si>
  <si>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</si>
  <si>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</si>
  <si>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</si>
  <si>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</si>
  <si>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</si>
  <si>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</si>
  <si>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</si>
  <si>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</si>
  <si>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</si>
  <si>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</si>
  <si>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</si>
  <si>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</si>
  <si>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</si>
  <si>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</si>
  <si>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</si>
  <si>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</si>
  <si>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</si>
  <si>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</si>
  <si>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</si>
  <si>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</si>
  <si>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</si>
  <si>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</si>
  <si>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</si>
  <si>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</si>
  <si>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</si>
  <si>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</si>
  <si>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</si>
  <si>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</si>
  <si>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</si>
  <si>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</si>
  <si>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</si>
  <si>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</si>
  <si>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</si>
  <si>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</si>
  <si>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</si>
  <si>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</si>
  <si>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</si>
  <si>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</si>
  <si>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</si>
  <si>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</si>
  <si>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</si>
  <si>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</si>
  <si>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</si>
  <si>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</si>
  <si>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</si>
  <si>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</si>
  <si>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</si>
  <si>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</si>
  <si>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</si>
  <si>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</si>
  <si>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</si>
  <si>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</si>
  <si>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</si>
  <si>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</si>
  <si>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</si>
  <si>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</si>
  <si>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</si>
  <si>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</si>
  <si>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</si>
  <si>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</si>
  <si>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</si>
  <si>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</si>
  <si>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</si>
  <si>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</si>
  <si>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</si>
  <si>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</si>
  <si>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</si>
  <si>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</si>
  <si>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</si>
  <si>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</si>
  <si>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</si>
  <si>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</si>
  <si>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</si>
  <si>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</si>
  <si>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</si>
  <si>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</si>
  <si>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</si>
  <si>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</si>
  <si>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</si>
  <si>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</si>
  <si>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</si>
  <si>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</si>
  <si>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</si>
  <si>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</si>
  <si>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</si>
  <si>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</si>
  <si>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</si>
  <si>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</si>
  <si>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</si>
  <si>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</si>
  <si>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</si>
  <si>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</si>
  <si>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</si>
  <si>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</si>
  <si>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</si>
  <si>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</si>
  <si>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</si>
  <si>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</si>
  <si>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</si>
  <si>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</si>
  <si>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</si>
  <si>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</si>
  <si>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</si>
  <si>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</si>
  <si>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</si>
  <si>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</si>
  <si>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</si>
  <si>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</si>
  <si>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</si>
  <si>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</si>
  <si>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</si>
  <si>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</si>
  <si>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</si>
  <si>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</si>
  <si>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</si>
  <si>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</si>
  <si>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</si>
  <si>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</si>
  <si>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</si>
  <si>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</si>
  <si>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</si>
  <si>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</si>
  <si>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</si>
  <si>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</si>
  <si>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</si>
  <si>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</si>
  <si>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</si>
  <si>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</si>
  <si>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</si>
  <si>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</si>
  <si>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</si>
  <si>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</si>
  <si>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</si>
  <si>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</si>
  <si>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</si>
  <si>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</si>
  <si>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</si>
  <si>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</si>
  <si>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</si>
  <si>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</si>
  <si>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</si>
  <si>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</si>
  <si>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</si>
  <si>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</si>
  <si>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</si>
  <si>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</si>
  <si>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</si>
  <si>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</si>
  <si>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</si>
  <si>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</si>
  <si>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</si>
  <si>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</si>
  <si>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</si>
  <si>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</si>
  <si>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</si>
  <si>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</si>
  <si>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</si>
  <si>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</si>
  <si>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</si>
  <si>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</si>
  <si>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</si>
  <si>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</si>
  <si>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</si>
  <si>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</si>
  <si>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</si>
  <si>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</si>
  <si>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</si>
  <si>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</si>
  <si>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</si>
  <si>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</si>
  <si>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</si>
  <si>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</si>
  <si>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</si>
  <si>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</si>
  <si>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</si>
  <si>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</si>
  <si>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</si>
  <si>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</si>
  <si>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</si>
  <si>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</si>
  <si>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</si>
  <si>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</si>
  <si>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</si>
  <si>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</si>
  <si>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</si>
  <si>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</si>
  <si>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</si>
  <si>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</si>
  <si>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</si>
  <si>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</si>
  <si>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</si>
  <si>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</si>
  <si>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</si>
  <si>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</si>
  <si>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</si>
  <si>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</si>
  <si>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</si>
  <si>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</si>
  <si>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</si>
  <si>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</si>
  <si>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</si>
  <si>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</si>
  <si>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</si>
  <si>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</si>
  <si>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</si>
  <si>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</si>
  <si>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</si>
  <si>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</si>
  <si>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</si>
  <si>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</si>
  <si>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</si>
  <si>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</si>
  <si>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</si>
  <si>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</si>
  <si>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</si>
  <si>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</si>
  <si>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</si>
  <si>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</si>
  <si>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</si>
  <si>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</si>
  <si>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</si>
  <si>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</si>
  <si>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</si>
  <si>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</si>
  <si>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</si>
  <si>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</si>
  <si>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</si>
  <si>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</si>
  <si>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</si>
  <si>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</si>
  <si>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</si>
  <si>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</si>
  <si>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</si>
  <si>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</si>
  <si>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</si>
  <si>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</si>
  <si>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</si>
  <si>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</si>
  <si>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</si>
  <si>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</si>
  <si>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</si>
  <si>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</si>
  <si>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</si>
  <si>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</si>
  <si>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</si>
  <si>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</si>
  <si>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</si>
  <si>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</si>
  <si>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</si>
  <si>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</si>
  <si>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</si>
  <si>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</si>
  <si>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</si>
  <si>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</si>
  <si>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</si>
  <si>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</si>
  <si>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</si>
  <si>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</si>
  <si>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</si>
  <si>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</si>
  <si>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</si>
  <si>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</si>
  <si>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</si>
  <si>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</si>
  <si>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</si>
  <si>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</si>
  <si>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</si>
  <si>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</si>
  <si>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</si>
  <si>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</si>
  <si>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</si>
  <si>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</si>
  <si>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</si>
  <si>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</si>
  <si>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</si>
  <si>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</si>
  <si>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</si>
  <si>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</si>
  <si>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</si>
  <si>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</si>
  <si>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</si>
  <si>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</si>
  <si>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</si>
  <si>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</si>
  <si>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</si>
  <si>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</si>
  <si>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</si>
  <si>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</si>
  <si>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</si>
  <si>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</si>
  <si>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</si>
  <si>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</si>
  <si>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</si>
  <si>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</si>
  <si>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</si>
  <si>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</si>
  <si>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</si>
  <si>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</si>
  <si>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</si>
  <si>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</si>
  <si>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</si>
  <si>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</si>
  <si>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</si>
  <si>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</si>
  <si>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</si>
  <si>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</si>
  <si>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</si>
  <si>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</si>
  <si>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</si>
  <si>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</si>
  <si>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</si>
  <si>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</si>
  <si>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</si>
  <si>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</si>
  <si>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</si>
  <si>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</si>
  <si>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</si>
  <si>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</si>
  <si>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</si>
  <si>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</si>
  <si>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</si>
  <si>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</si>
  <si>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</si>
  <si>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</si>
  <si>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</si>
  <si>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</si>
  <si>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</si>
  <si>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</si>
  <si>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</si>
  <si>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</si>
  <si>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</si>
  <si>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</si>
  <si>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</si>
  <si>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</si>
  <si>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</si>
  <si>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</si>
  <si>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</si>
  <si>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</si>
  <si>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</si>
  <si>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</si>
  <si>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</si>
  <si>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</si>
  <si>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</si>
  <si>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</si>
  <si>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</si>
  <si>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</si>
  <si>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</si>
  <si>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</si>
  <si>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</si>
  <si>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</si>
  <si>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</si>
  <si>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</si>
  <si>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</si>
  <si>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</si>
  <si>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</si>
  <si>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</si>
  <si>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</si>
  <si>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</si>
  <si>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</si>
  <si>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</si>
  <si>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</si>
  <si>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</si>
  <si>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</si>
  <si>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</si>
  <si>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</si>
  <si>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</si>
  <si>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</si>
  <si>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</si>
  <si>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</si>
  <si>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</si>
  <si>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</si>
  <si>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</si>
  <si>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</si>
  <si>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</si>
  <si>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</si>
  <si>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</si>
  <si>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</si>
  <si>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</si>
  <si>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</si>
  <si>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</si>
  <si>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</si>
  <si>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</si>
  <si>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</si>
  <si>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</si>
  <si>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</si>
  <si>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</si>
  <si>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</si>
  <si>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</si>
  <si>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</si>
  <si>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</si>
  <si>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</si>
  <si>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</si>
  <si>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</si>
  <si>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</si>
  <si>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</si>
  <si>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</si>
  <si>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</si>
  <si>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</si>
  <si>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</si>
  <si>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</si>
  <si>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</si>
  <si>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</si>
  <si>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</si>
  <si>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</si>
  <si>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</si>
  <si>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</si>
  <si>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</si>
  <si>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</si>
  <si>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</si>
  <si>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</si>
  <si>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</si>
  <si>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</si>
  <si>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</si>
  <si>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</si>
  <si>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</si>
  <si>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</si>
  <si>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</si>
  <si>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</si>
  <si>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</si>
  <si>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</si>
  <si>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</si>
  <si>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</si>
  <si>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</si>
  <si>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</si>
  <si>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</si>
  <si>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</si>
  <si>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</si>
  <si>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</si>
  <si>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</si>
  <si>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</si>
  <si>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</si>
  <si>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</si>
  <si>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</si>
  <si>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</si>
  <si>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</si>
  <si>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</si>
  <si>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</si>
  <si>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</si>
  <si>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</si>
  <si>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</si>
  <si>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</si>
  <si>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</si>
  <si>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</si>
  <si>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</si>
  <si>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</si>
  <si>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</si>
  <si>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</si>
  <si>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</si>
  <si>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</si>
  <si>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</si>
  <si>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</si>
  <si>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</si>
  <si>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</si>
  <si>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</si>
  <si>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</si>
  <si>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</si>
  <si>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</si>
  <si>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</si>
  <si>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</si>
  <si>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</si>
  <si>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</si>
  <si>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</si>
  <si>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</si>
  <si>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</si>
  <si>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</si>
  <si>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</si>
  <si>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</si>
  <si>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</si>
  <si>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</si>
  <si>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</si>
  <si>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</si>
  <si>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</si>
  <si>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</si>
  <si>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</si>
  <si>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</si>
  <si>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</si>
  <si>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</si>
  <si>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</si>
  <si>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</si>
  <si>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</si>
  <si>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</si>
  <si>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</si>
  <si>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</si>
  <si>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</si>
  <si>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</si>
  <si>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</si>
  <si>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</si>
  <si>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</si>
  <si>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</si>
  <si>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</si>
  <si>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</si>
  <si>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</si>
  <si>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</si>
  <si>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</si>
  <si>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</si>
  <si>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</si>
  <si>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</si>
  <si>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</si>
  <si>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</si>
  <si>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</si>
  <si>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</si>
  <si>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</si>
  <si>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</si>
  <si>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</si>
  <si>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</si>
  <si>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</si>
  <si>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</si>
  <si>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</si>
  <si>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</si>
  <si>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</si>
  <si>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</si>
  <si>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</si>
  <si>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</si>
  <si>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</si>
  <si>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</si>
  <si>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</si>
  <si>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</si>
  <si>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</si>
  <si>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</si>
  <si>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</si>
  <si>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</si>
  <si>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</si>
  <si>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</si>
  <si>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</si>
  <si>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</si>
  <si>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</si>
  <si>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</si>
  <si>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</si>
  <si>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</si>
  <si>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</si>
  <si>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</si>
  <si>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</si>
  <si>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</si>
  <si>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</si>
  <si>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</si>
  <si>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</si>
  <si>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</si>
  <si>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</si>
  <si>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</si>
  <si>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</si>
  <si>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</si>
  <si>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</si>
  <si>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</si>
  <si>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</si>
  <si>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</si>
  <si>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</si>
  <si>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</si>
  <si>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</si>
  <si>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</si>
  <si>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</si>
  <si>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</si>
  <si>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</si>
  <si>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</si>
  <si>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</si>
  <si>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</si>
  <si>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</si>
  <si>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</si>
  <si>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</si>
  <si>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</si>
  <si>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</si>
  <si>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</si>
  <si>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</si>
  <si>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</si>
  <si>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</si>
  <si>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</si>
  <si>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</si>
  <si>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</si>
  <si>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</si>
  <si>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</si>
  <si>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</si>
  <si>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</si>
  <si>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</si>
  <si>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</si>
  <si>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</si>
  <si>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</si>
  <si>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</si>
  <si>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</si>
  <si>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</si>
  <si>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</si>
  <si>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</si>
  <si>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</si>
  <si>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</si>
  <si>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</si>
  <si>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</si>
  <si>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</si>
  <si>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</si>
  <si>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</si>
  <si>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</si>
  <si>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</si>
  <si>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</si>
  <si>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</si>
  <si>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</si>
  <si>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</si>
  <si>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</si>
  <si>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</si>
  <si>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</si>
  <si>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</si>
  <si>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</si>
  <si>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</si>
  <si>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</si>
  <si>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</si>
  <si>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</si>
  <si>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</si>
  <si>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</si>
  <si>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</si>
  <si>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</si>
  <si>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</si>
  <si>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</si>
  <si>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</si>
  <si>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</si>
  <si>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</si>
  <si>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</si>
  <si>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</si>
  <si>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</si>
  <si>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</si>
  <si>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</si>
  <si>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</si>
  <si>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</si>
  <si>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</si>
  <si>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</si>
  <si>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</si>
  <si>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</si>
  <si>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</si>
  <si>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</si>
  <si>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</si>
  <si>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</si>
  <si>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</si>
  <si>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</si>
  <si>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</si>
  <si>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</si>
  <si>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</si>
  <si>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</si>
  <si>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</si>
  <si>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</si>
  <si>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</si>
  <si>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</si>
  <si>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</si>
  <si>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</si>
  <si>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</si>
  <si>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</si>
  <si>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</si>
  <si>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</si>
  <si>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</si>
  <si>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</si>
  <si>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</si>
  <si>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</si>
  <si>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</si>
  <si>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</si>
  <si>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</si>
  <si>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</si>
  <si>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</si>
  <si>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</si>
  <si>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</si>
  <si>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</si>
  <si>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</si>
  <si>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</si>
  <si>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</si>
  <si>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</si>
  <si>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</si>
  <si>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</si>
  <si>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</si>
  <si>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</si>
  <si>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</si>
  <si>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</si>
  <si>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</si>
  <si>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</si>
  <si>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</si>
  <si>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</si>
  <si>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</si>
  <si>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</si>
  <si>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</si>
  <si>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</si>
  <si>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</si>
  <si>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</si>
  <si>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</si>
  <si>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</si>
  <si>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</si>
  <si>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</si>
  <si>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</si>
  <si>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</si>
  <si>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</si>
  <si>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</si>
  <si>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</si>
  <si>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</si>
  <si>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</si>
  <si>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</si>
  <si>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</si>
  <si>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</si>
  <si>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</si>
  <si>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</si>
  <si>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</si>
  <si>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</si>
  <si>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</si>
  <si>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</si>
  <si>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</si>
  <si>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</si>
  <si>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</si>
  <si>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</si>
  <si>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</si>
  <si>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</si>
  <si>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</si>
  <si>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</si>
  <si>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</si>
  <si>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</si>
  <si>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</si>
  <si>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</si>
  <si>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</si>
  <si>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</si>
  <si>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</si>
  <si>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</si>
  <si>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</si>
  <si>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</si>
  <si>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</si>
  <si>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</si>
  <si>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</si>
  <si>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</si>
  <si>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</si>
  <si>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</si>
  <si>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</si>
  <si>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</si>
  <si>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</si>
  <si>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</si>
  <si>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</si>
  <si>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</si>
  <si>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</si>
  <si>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</si>
  <si>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</si>
  <si>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</si>
  <si>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</si>
  <si>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</si>
  <si>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</si>
  <si>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</si>
  <si>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</si>
  <si>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</si>
  <si>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</si>
  <si>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</si>
  <si>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</si>
  <si>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</si>
  <si>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</si>
  <si>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</si>
  <si>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</si>
  <si>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</si>
  <si>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</si>
  <si>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</si>
  <si>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</si>
  <si>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</si>
  <si>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</si>
  <si>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</si>
  <si>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</si>
  <si>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</si>
  <si>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</si>
  <si>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</si>
  <si>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</si>
  <si>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</si>
  <si>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</si>
  <si>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</si>
  <si>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</si>
  <si>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</si>
  <si>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</si>
  <si>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</si>
  <si>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</si>
  <si>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</si>
  <si>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</si>
  <si>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</si>
  <si>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</si>
  <si>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</si>
  <si>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</si>
  <si>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</si>
  <si>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</si>
  <si>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</si>
  <si>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</si>
  <si>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</si>
  <si>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</si>
  <si>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</si>
  <si>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</si>
  <si>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</si>
  <si>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</si>
  <si>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</si>
  <si>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</si>
  <si>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</si>
  <si>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</si>
  <si>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</si>
  <si>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</si>
  <si>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</si>
  <si>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</si>
  <si>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</si>
  <si>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</si>
  <si>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</si>
  <si>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</si>
  <si>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</si>
  <si>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</si>
  <si>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</si>
  <si>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</si>
  <si>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</si>
  <si>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</si>
  <si>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</si>
  <si>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</si>
  <si>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</si>
  <si>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</si>
  <si>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</si>
  <si>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</si>
  <si>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</si>
  <si>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</si>
  <si>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</si>
  <si>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</si>
  <si>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</si>
  <si>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</si>
  <si>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</si>
  <si>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</si>
  <si>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</si>
  <si>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</si>
  <si>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</si>
  <si>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</si>
  <si>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</si>
  <si>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</si>
  <si>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</si>
  <si>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</si>
  <si>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</si>
  <si>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</si>
  <si>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</si>
  <si>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</si>
  <si>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</si>
  <si>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</si>
  <si>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</si>
  <si>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</si>
  <si>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</si>
  <si>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</si>
  <si>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</si>
  <si>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</si>
  <si>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</si>
  <si>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</si>
  <si>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</si>
  <si>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</si>
  <si>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</si>
  <si>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</si>
  <si>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</si>
  <si>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</si>
  <si>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</si>
  <si>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</si>
  <si>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</si>
  <si>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</si>
  <si>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</si>
  <si>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</si>
  <si>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</si>
  <si>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</si>
  <si>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</si>
  <si>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</si>
  <si>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</si>
  <si>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</si>
  <si>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</si>
  <si>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</si>
  <si>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</si>
  <si>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</si>
  <si>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</si>
  <si>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</si>
  <si>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</si>
  <si>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</si>
  <si>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</si>
  <si>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</si>
  <si>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</si>
  <si>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</si>
  <si>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</si>
  <si>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</si>
  <si>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</si>
  <si>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</si>
  <si>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</si>
  <si>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</si>
  <si>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</si>
  <si>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</si>
  <si>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</si>
  <si>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</si>
  <si>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</si>
  <si>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</si>
  <si>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</si>
  <si>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</si>
  <si>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</si>
  <si>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</si>
  <si>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</si>
  <si>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</si>
  <si>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</si>
  <si>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</si>
  <si>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</si>
  <si>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</si>
  <si>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</si>
  <si>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</si>
  <si>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</si>
  <si>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</si>
  <si>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</si>
  <si>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</si>
  <si>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</si>
  <si>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</si>
  <si>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</si>
  <si>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</si>
  <si>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</si>
  <si>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</si>
  <si>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</si>
  <si>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</si>
  <si>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</si>
  <si>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</si>
  <si>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</si>
  <si>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</si>
  <si>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</si>
  <si>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</si>
  <si>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</si>
  <si>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</si>
  <si>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</si>
  <si>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</si>
  <si>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</si>
  <si>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</si>
  <si>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</si>
  <si>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</si>
  <si>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</si>
  <si>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</si>
  <si>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</si>
  <si>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</si>
  <si>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</si>
  <si>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</si>
  <si>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</si>
  <si>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</si>
  <si>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</si>
  <si>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</si>
  <si>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</si>
  <si>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</si>
  <si>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</si>
  <si>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</si>
  <si>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</si>
  <si>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</si>
  <si>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</si>
  <si>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</si>
  <si>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</si>
  <si>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</si>
  <si>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</si>
  <si>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</si>
  <si>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</si>
  <si>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</si>
  <si>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</si>
  <si>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</si>
  <si>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</si>
  <si>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</si>
  <si>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</si>
  <si>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</si>
  <si>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</si>
  <si>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</si>
  <si>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</si>
  <si>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</si>
  <si>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</si>
  <si>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</si>
  <si>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</si>
  <si>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</si>
  <si>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</si>
  <si>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</si>
  <si>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</si>
  <si>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</si>
  <si>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</si>
  <si>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</si>
  <si>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</si>
  <si>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</si>
  <si>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</si>
  <si>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</si>
  <si>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</si>
  <si>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</si>
  <si>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</si>
  <si>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</si>
  <si>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</si>
  <si>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</si>
  <si>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</si>
  <si>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</si>
  <si>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</si>
  <si>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</si>
  <si>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</si>
  <si>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</si>
  <si>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</si>
  <si>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</si>
  <si>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</si>
  <si>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</si>
  <si>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</si>
  <si>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</si>
  <si>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</si>
  <si>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</si>
  <si>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</si>
  <si>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</si>
  <si>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</si>
  <si>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</si>
  <si>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</si>
  <si>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</si>
  <si>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</si>
  <si>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</si>
  <si>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</si>
  <si>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</si>
  <si>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</si>
  <si>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</si>
  <si>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</si>
  <si>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</si>
  <si>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</si>
  <si>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</si>
  <si>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</si>
  <si>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</si>
  <si>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</si>
  <si>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</si>
  <si>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</si>
  <si>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</si>
  <si>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</si>
  <si>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</si>
  <si>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</si>
  <si>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</si>
  <si>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</si>
  <si>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</si>
  <si>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</si>
  <si>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</si>
  <si>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</si>
  <si>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</si>
  <si>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</si>
  <si>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</si>
  <si>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</si>
  <si>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</si>
  <si>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</si>
  <si>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</si>
  <si>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</si>
  <si>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</si>
  <si>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</si>
  <si>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</si>
  <si>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</si>
  <si>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</si>
  <si>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</si>
  <si>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</si>
  <si>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</si>
  <si>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</si>
  <si>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</si>
  <si>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</si>
  <si>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</si>
  <si>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</si>
  <si>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</si>
  <si>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</si>
  <si>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</si>
  <si>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</si>
  <si>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</si>
  <si>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</si>
  <si>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</si>
  <si>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</si>
  <si>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</si>
  <si>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</si>
  <si>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</si>
  <si>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</si>
  <si>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</si>
  <si>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</si>
  <si>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</si>
  <si>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</si>
  <si>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</si>
  <si>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</si>
  <si>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</si>
  <si>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</si>
  <si>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</si>
  <si>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</si>
  <si>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</si>
  <si>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</si>
  <si>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</si>
  <si>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</si>
  <si>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</si>
  <si>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</si>
  <si>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</si>
  <si>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</si>
  <si>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</si>
  <si>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</si>
  <si>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</si>
  <si>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</si>
  <si>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</si>
  <si>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</si>
  <si>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</si>
  <si>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</si>
  <si>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</si>
  <si>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</si>
  <si>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</si>
  <si>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</si>
  <si>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</si>
  <si>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</si>
  <si>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</si>
  <si>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</si>
  <si>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</si>
  <si>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</si>
  <si>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</si>
  <si>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</si>
  <si>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</si>
  <si>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</si>
  <si>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</si>
  <si>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</si>
  <si>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</si>
  <si>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</si>
  <si>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</si>
  <si>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</si>
  <si>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</si>
  <si>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</si>
  <si>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</si>
  <si>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</si>
  <si>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</si>
  <si>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</si>
  <si>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</si>
  <si>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</si>
  <si>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</si>
  <si>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</si>
  <si>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</si>
  <si>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</si>
  <si>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</si>
  <si>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</si>
  <si>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</si>
  <si>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</si>
  <si>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</si>
  <si>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</si>
  <si>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</si>
  <si>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</si>
  <si>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</si>
  <si>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</si>
  <si>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</si>
  <si>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</si>
  <si>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</si>
  <si>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</si>
  <si>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</si>
  <si>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</si>
  <si>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</si>
  <si>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</si>
  <si>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</si>
  <si>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</si>
  <si>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</si>
  <si>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</si>
  <si>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</si>
  <si>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</si>
  <si>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</si>
  <si>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</si>
  <si>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</si>
  <si>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</si>
  <si>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</si>
  <si>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</si>
  <si>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</si>
  <si>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</si>
  <si>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</si>
  <si>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</si>
  <si>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</si>
  <si>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</si>
  <si>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</si>
  <si>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</si>
  <si>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</si>
  <si>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</si>
  <si>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</si>
  <si>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</si>
  <si>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</si>
  <si>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</si>
  <si>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</si>
  <si>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</si>
  <si>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</si>
  <si>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</si>
  <si>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</si>
  <si>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</si>
  <si>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</si>
  <si>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</si>
  <si>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</si>
  <si>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</si>
  <si>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</si>
  <si>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</si>
  <si>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</si>
  <si>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</si>
  <si>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</si>
  <si>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</si>
  <si>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</si>
  <si>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</si>
  <si>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</si>
  <si>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</si>
  <si>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</si>
  <si>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</si>
  <si>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</si>
  <si>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</si>
  <si>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</si>
  <si>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</si>
  <si>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</si>
  <si>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</si>
  <si>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</si>
  <si>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</si>
  <si>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</si>
  <si>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</si>
  <si>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</si>
  <si>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</si>
  <si>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</si>
  <si>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</si>
  <si>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</si>
  <si>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</si>
  <si>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</si>
  <si>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</si>
  <si>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</si>
  <si>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</si>
  <si>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</si>
  <si>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</si>
  <si>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</si>
  <si>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</si>
  <si>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</si>
  <si>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</si>
  <si>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</si>
  <si>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</si>
  <si>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</si>
  <si>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</si>
  <si>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</si>
  <si>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</si>
  <si>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</si>
  <si>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</si>
  <si>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</si>
  <si>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</si>
  <si>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</si>
  <si>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</si>
  <si>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</si>
  <si>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</si>
  <si>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</si>
  <si>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</si>
  <si>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</si>
  <si>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</si>
  <si>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</si>
  <si>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</si>
  <si>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</si>
  <si>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</si>
  <si>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</si>
  <si>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</si>
  <si>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</si>
  <si>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</si>
  <si>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</si>
  <si>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</si>
  <si>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</si>
  <si>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</si>
  <si>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</si>
  <si>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</si>
  <si>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</si>
  <si>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</si>
  <si>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</si>
  <si>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</si>
  <si>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</si>
  <si>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</si>
  <si>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</si>
  <si>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</si>
  <si>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</si>
  <si>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</si>
  <si>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</si>
  <si>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</si>
  <si>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</si>
  <si>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</si>
  <si>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</si>
  <si>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</si>
  <si>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</si>
  <si>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</si>
  <si>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</si>
  <si>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</si>
  <si>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</si>
  <si>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</si>
  <si>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</si>
  <si>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</si>
  <si>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</si>
  <si>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</si>
  <si>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</si>
  <si>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</si>
  <si>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</si>
  <si>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</si>
  <si>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</si>
  <si>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</si>
  <si>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</si>
  <si>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</si>
  <si>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</si>
  <si>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</si>
  <si>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</si>
  <si>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</si>
  <si>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</si>
  <si>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</si>
  <si>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</si>
  <si>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</si>
  <si>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</si>
  <si>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</si>
  <si>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</si>
  <si>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</si>
  <si>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</si>
  <si>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</si>
  <si>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</si>
  <si>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</si>
  <si>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</si>
  <si>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</si>
  <si>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</si>
  <si>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</si>
  <si>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</si>
  <si>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</si>
  <si>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</si>
  <si>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</si>
  <si>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</si>
  <si>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</si>
  <si>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</si>
  <si>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</si>
  <si>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</si>
  <si>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</si>
  <si>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</si>
  <si>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</si>
  <si>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</si>
  <si>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</si>
  <si>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</si>
  <si>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</si>
  <si>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</si>
  <si>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</si>
  <si>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</si>
  <si>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</si>
  <si>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</si>
  <si>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</si>
  <si>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</si>
  <si>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</si>
  <si>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</si>
  <si>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</si>
  <si>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</si>
  <si>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</si>
  <si>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</si>
  <si>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</si>
  <si>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</si>
  <si>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</si>
  <si>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</si>
  <si>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</si>
  <si>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</si>
  <si>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</si>
  <si>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</si>
  <si>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</si>
  <si>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</si>
  <si>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</si>
  <si>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</si>
  <si>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</si>
  <si>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</si>
  <si>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</si>
  <si>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</si>
  <si>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</si>
  <si>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</si>
  <si>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</si>
  <si>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</si>
  <si>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</si>
  <si>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</si>
  <si>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</si>
  <si>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</si>
  <si>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</si>
  <si>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</si>
  <si>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</si>
  <si>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</si>
  <si>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</si>
  <si>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</si>
  <si>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</si>
  <si>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</si>
  <si>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</si>
  <si>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</si>
  <si>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</si>
  <si>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</si>
  <si>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</si>
  <si>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</si>
  <si>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</si>
  <si>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</si>
  <si>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</si>
  <si>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</si>
  <si>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</si>
  <si>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</si>
  <si>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</si>
  <si>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</si>
  <si>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</si>
  <si>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</si>
  <si>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</si>
  <si>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</si>
  <si>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</si>
  <si>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</si>
  <si>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</si>
  <si>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</si>
  <si>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</si>
  <si>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</si>
  <si>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</si>
  <si>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</si>
  <si>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</si>
  <si>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</si>
  <si>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</si>
  <si>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</si>
  <si>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</si>
  <si>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</si>
  <si>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</si>
  <si>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</si>
  <si>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</si>
  <si>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</si>
  <si>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</si>
  <si>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</si>
  <si>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</si>
  <si>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</si>
  <si>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</si>
  <si>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</si>
  <si>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</si>
  <si>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</si>
  <si>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</si>
  <si>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</si>
  <si>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</si>
  <si>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</si>
  <si>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</si>
  <si>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</si>
  <si>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</si>
  <si>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</si>
  <si>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</si>
  <si>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</si>
  <si>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</si>
  <si>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</si>
  <si>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</si>
  <si>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</si>
  <si>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</si>
  <si>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</si>
  <si>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</si>
  <si>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</si>
  <si>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</si>
  <si>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</si>
  <si>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</si>
  <si>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</si>
  <si>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</si>
  <si>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</si>
  <si>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</si>
  <si>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</si>
  <si>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</si>
  <si>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</si>
  <si>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</si>
  <si>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</si>
  <si>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</si>
  <si>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</si>
  <si>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</si>
  <si>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</si>
  <si>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</si>
  <si>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</si>
  <si>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</si>
  <si>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</si>
  <si>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</si>
  <si>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</si>
  <si>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</si>
  <si>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</si>
  <si>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</si>
  <si>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</si>
  <si>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</si>
  <si>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</si>
  <si>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</si>
  <si>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</si>
  <si>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</si>
  <si>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</si>
  <si>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</si>
  <si>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</si>
  <si>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</si>
  <si>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</si>
  <si>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</si>
  <si>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</si>
  <si>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</si>
  <si>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</si>
  <si>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</si>
  <si>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</si>
  <si>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</si>
  <si>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</si>
  <si>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</si>
  <si>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</si>
  <si>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</si>
  <si>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</si>
  <si>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</si>
  <si>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</si>
  <si>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</si>
  <si>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</si>
  <si>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</si>
  <si>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</si>
  <si>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</si>
  <si>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</si>
  <si>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</si>
  <si>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</si>
  <si>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</si>
  <si>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</si>
  <si>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</si>
  <si>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</si>
  <si>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</si>
  <si>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</si>
  <si>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</si>
  <si>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</si>
  <si>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</si>
  <si>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</si>
  <si>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</si>
  <si>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</si>
  <si>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</si>
  <si>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</si>
  <si>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</si>
  <si>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</si>
  <si>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</si>
  <si>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</si>
  <si>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</si>
  <si>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</si>
  <si>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</si>
  <si>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</si>
  <si>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</si>
  <si>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</si>
  <si>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</si>
  <si>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</si>
  <si>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</si>
  <si>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</si>
  <si>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</si>
  <si>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</si>
  <si>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</si>
  <si>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</si>
  <si>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</si>
  <si>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</si>
  <si>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</si>
  <si>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</si>
  <si>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</si>
  <si>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</si>
  <si>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</si>
  <si>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</si>
  <si>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</si>
  <si>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</si>
  <si>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</si>
  <si>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</si>
  <si>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</si>
  <si>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</si>
  <si>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</si>
  <si>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</si>
  <si>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</si>
  <si>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</si>
  <si>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</si>
  <si>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</si>
  <si>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</si>
  <si>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</si>
  <si>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</si>
  <si>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</si>
  <si>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</si>
  <si>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</si>
  <si>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</si>
  <si>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</si>
  <si>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</si>
  <si>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</si>
  <si>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</si>
  <si>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</si>
  <si>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</si>
  <si>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</si>
  <si>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</si>
  <si>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</si>
  <si>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</si>
  <si>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</si>
  <si>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</si>
  <si>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</si>
  <si>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</si>
  <si>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</si>
  <si>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</si>
  <si>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</si>
  <si>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</si>
  <si>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</si>
  <si>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</si>
  <si>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</si>
  <si>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</si>
  <si>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</si>
  <si>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</si>
  <si>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</si>
  <si>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</si>
  <si>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</si>
  <si>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</si>
  <si>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</si>
  <si>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</si>
  <si>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</si>
  <si>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</si>
  <si>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</si>
  <si>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</si>
  <si>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</si>
  <si>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</si>
  <si>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</si>
  <si>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</si>
  <si>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</si>
  <si>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</si>
  <si>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</si>
  <si>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</si>
  <si>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</si>
  <si>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</si>
  <si>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</si>
  <si>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</si>
  <si>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</si>
  <si>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</si>
  <si>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</si>
  <si>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</si>
  <si>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</si>
  <si>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</si>
  <si>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</si>
  <si>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</si>
  <si>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</si>
  <si>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</si>
  <si>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</si>
  <si>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</si>
  <si>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</si>
  <si>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</si>
  <si>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</si>
  <si>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</si>
  <si>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</si>
  <si>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</si>
  <si>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</si>
  <si>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</si>
  <si>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</si>
  <si>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</si>
  <si>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</si>
  <si>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</si>
  <si>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</si>
  <si>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</si>
  <si>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</si>
  <si>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</si>
  <si>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</si>
  <si>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</si>
  <si>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</si>
  <si>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</si>
  <si>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</si>
  <si>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</si>
  <si>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</si>
  <si>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</si>
  <si>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</si>
  <si>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</si>
  <si>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</si>
  <si>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</si>
  <si>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</si>
  <si>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</si>
  <si>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</si>
  <si>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</si>
  <si>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</si>
  <si>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</si>
  <si>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</si>
  <si>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</si>
  <si>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</si>
  <si>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</si>
  <si>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</si>
  <si>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</si>
  <si>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</si>
  <si>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</si>
  <si>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</si>
  <si>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</si>
  <si>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</si>
  <si>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</si>
  <si>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</si>
  <si>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</si>
  <si>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</si>
  <si>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</si>
  <si>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</si>
  <si>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</si>
  <si>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</si>
  <si>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</si>
  <si>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</si>
  <si>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</si>
  <si>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</si>
  <si>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</si>
  <si>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</si>
  <si>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</si>
  <si>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</si>
  <si>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</si>
  <si>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</si>
  <si>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</si>
  <si>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</si>
  <si>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</si>
  <si>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</si>
  <si>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</si>
  <si>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</si>
  <si>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</si>
  <si>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</si>
  <si>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</si>
  <si>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</si>
  <si>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</si>
  <si>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</si>
  <si>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</si>
  <si>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</si>
  <si>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</si>
  <si>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</si>
  <si>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</si>
  <si>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</si>
  <si>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</si>
  <si>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</si>
  <si>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</si>
  <si>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</si>
  <si>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</si>
  <si>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</si>
  <si>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</si>
  <si>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</si>
  <si>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</si>
  <si>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</si>
  <si>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</si>
  <si>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</si>
  <si>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</si>
  <si>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</si>
  <si>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</si>
  <si>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</si>
  <si>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</si>
  <si>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</si>
  <si>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</si>
  <si>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</si>
  <si>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</si>
  <si>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</si>
  <si>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</si>
  <si>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</si>
  <si>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</si>
  <si>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</si>
  <si>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</si>
  <si>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</si>
  <si>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</si>
  <si>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</si>
  <si>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</si>
  <si>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</si>
  <si>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</si>
  <si>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</si>
  <si>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</si>
  <si>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</si>
  <si>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</si>
  <si>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</si>
  <si>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</si>
  <si>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</si>
  <si>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</si>
  <si>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</si>
  <si>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</si>
  <si>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</si>
  <si>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</si>
  <si>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</si>
  <si>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</si>
  <si>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</si>
  <si>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</si>
  <si>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</si>
  <si>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</si>
  <si>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</si>
  <si>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</si>
  <si>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</si>
  <si>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</si>
  <si>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</si>
  <si>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</si>
  <si>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</si>
  <si>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</si>
  <si>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</si>
  <si>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</si>
  <si>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</si>
  <si>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</si>
  <si>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</si>
  <si>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</si>
  <si>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</si>
  <si>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</si>
  <si>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</si>
  <si>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</si>
  <si>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</si>
  <si>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</si>
  <si>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</si>
  <si>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</si>
  <si>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</si>
  <si>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</si>
  <si>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</si>
  <si>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</si>
  <si>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</si>
  <si>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</si>
  <si>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</si>
  <si>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</si>
  <si>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</si>
  <si>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</si>
  <si>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</si>
  <si>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</si>
  <si>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</si>
  <si>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</si>
  <si>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</si>
  <si>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</si>
  <si>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</si>
  <si>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</si>
  <si>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</si>
  <si>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</si>
  <si>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</si>
  <si>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</si>
  <si>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</si>
  <si>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</si>
  <si>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</si>
  <si>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</si>
  <si>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</si>
  <si>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</si>
  <si>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</si>
  <si>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</si>
  <si>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</si>
  <si>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</si>
  <si>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</si>
  <si>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</si>
  <si>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</si>
  <si>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</si>
  <si>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</si>
  <si>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</si>
  <si>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</si>
  <si>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</si>
  <si>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</si>
  <si>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</si>
  <si>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</si>
  <si>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</si>
  <si>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</si>
  <si>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</si>
  <si>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</si>
  <si>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</si>
  <si>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</si>
  <si>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</si>
  <si>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</si>
  <si>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</si>
  <si>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</si>
  <si>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</si>
  <si>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</si>
  <si>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</si>
  <si>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</si>
  <si>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</si>
  <si>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</si>
  <si>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</si>
  <si>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</si>
  <si>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</si>
  <si>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</si>
  <si>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</si>
  <si>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</si>
  <si>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</si>
  <si>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</si>
  <si>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</si>
  <si>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</si>
  <si>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</si>
  <si>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</si>
  <si>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</si>
  <si>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</si>
  <si>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</si>
  <si>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</si>
  <si>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</si>
  <si>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</si>
  <si>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</si>
  <si>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</si>
  <si>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</si>
  <si>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</si>
  <si>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</si>
  <si>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</si>
  <si>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</si>
  <si>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</si>
  <si>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</si>
  <si>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</si>
  <si>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</si>
  <si>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</si>
  <si>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</si>
  <si>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</si>
  <si>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</si>
  <si>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</si>
  <si>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</si>
  <si>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</si>
  <si>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</si>
  <si>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</si>
  <si>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</si>
  <si>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</si>
  <si>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</si>
  <si>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</si>
  <si>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</si>
  <si>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</si>
  <si>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</si>
  <si>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</si>
  <si>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</si>
  <si>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</si>
  <si>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</si>
  <si>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</si>
  <si>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</si>
  <si>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</si>
  <si>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</si>
  <si>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</si>
  <si>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</si>
  <si>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</si>
  <si>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</si>
  <si>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</si>
  <si>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</si>
  <si>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</si>
  <si>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</si>
  <si>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</si>
  <si>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</si>
  <si>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</si>
  <si>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</si>
  <si>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</si>
  <si>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</si>
  <si>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</si>
  <si>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</si>
  <si>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</si>
  <si>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</si>
  <si>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</si>
  <si>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</si>
  <si>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</si>
  <si>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</si>
  <si>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</si>
  <si>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</si>
  <si>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</si>
  <si>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</si>
  <si>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</si>
  <si>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</si>
  <si>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</si>
  <si>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</si>
  <si>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</si>
  <si>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</si>
  <si>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</si>
  <si>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</si>
  <si>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</si>
  <si>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</si>
  <si>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</si>
  <si>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</si>
  <si>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</si>
  <si>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</si>
  <si>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</si>
  <si>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</si>
  <si>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</si>
  <si>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</si>
  <si>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</si>
  <si>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</si>
  <si>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</si>
  <si>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</si>
  <si>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</si>
  <si>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</si>
  <si>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</si>
  <si>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</si>
  <si>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</si>
  <si>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</si>
  <si>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</si>
  <si>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</si>
  <si>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</si>
  <si>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</si>
  <si>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</si>
  <si>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</si>
  <si>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</si>
  <si>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</si>
  <si>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</si>
  <si>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</si>
  <si>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</si>
  <si>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</si>
  <si>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</si>
  <si>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</si>
  <si>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</si>
  <si>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</si>
  <si>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</si>
  <si>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</si>
  <si>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</si>
  <si>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</si>
  <si>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</si>
  <si>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</si>
  <si>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</si>
  <si>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</si>
  <si>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</si>
  <si>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</si>
  <si>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</si>
  <si>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</si>
  <si>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</si>
  <si>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</si>
  <si>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</si>
  <si>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</si>
  <si>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</si>
  <si>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</si>
  <si>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</si>
  <si>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</si>
  <si>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</si>
  <si>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</si>
  <si>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</si>
  <si>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</si>
  <si>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</si>
  <si>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</si>
  <si>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</si>
  <si>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</si>
  <si>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</si>
  <si>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</si>
  <si>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</si>
  <si>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</si>
  <si>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</si>
  <si>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</si>
  <si>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</si>
  <si>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</si>
  <si>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</si>
  <si>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</si>
  <si>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</si>
  <si>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</si>
  <si>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</si>
  <si>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</si>
  <si>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</si>
  <si>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</si>
  <si>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</si>
  <si>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</si>
  <si>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</si>
  <si>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</si>
  <si>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</si>
  <si>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</si>
  <si>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</si>
  <si>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</si>
  <si>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</si>
  <si>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</si>
  <si>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</si>
  <si>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</si>
  <si>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</si>
  <si>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</si>
  <si>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</si>
  <si>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</si>
  <si>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</si>
  <si>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</si>
  <si>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</si>
  <si>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</si>
  <si>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</si>
  <si>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</si>
  <si>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</si>
  <si>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</si>
  <si>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</si>
  <si>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</si>
  <si>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</si>
  <si>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</si>
  <si>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</si>
  <si>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</si>
  <si>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</si>
  <si>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</si>
  <si>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</si>
  <si>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</si>
  <si>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</si>
  <si>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</si>
  <si>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</si>
  <si>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</si>
  <si>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</si>
  <si>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</si>
  <si>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</si>
  <si>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</si>
  <si>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</si>
  <si>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</si>
  <si>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</si>
  <si>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</si>
  <si>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</si>
  <si>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</si>
  <si>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</si>
  <si>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</si>
  <si>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</si>
  <si>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</si>
  <si>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</si>
  <si>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</si>
  <si>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</si>
  <si>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</si>
  <si>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</si>
  <si>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</si>
  <si>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</si>
  <si>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</si>
  <si>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</si>
  <si>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</si>
  <si>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</si>
  <si>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</si>
  <si>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</si>
  <si>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</si>
  <si>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</si>
  <si>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</si>
  <si>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</si>
  <si>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</si>
  <si>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</si>
  <si>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</si>
  <si>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</si>
  <si>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</si>
  <si>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</si>
  <si>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</si>
  <si>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</si>
  <si>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</si>
  <si>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</si>
  <si>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</si>
  <si>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</si>
  <si>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</si>
  <si>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</si>
  <si>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</si>
  <si>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</si>
  <si>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</si>
  <si>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</si>
  <si>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</si>
  <si>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</si>
  <si>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</si>
  <si>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</si>
  <si>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</si>
  <si>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</si>
  <si>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</si>
  <si>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</si>
  <si>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</si>
  <si>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</si>
  <si>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</si>
  <si>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</si>
  <si>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</si>
  <si>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</si>
  <si>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</si>
  <si>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</si>
  <si>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</si>
  <si>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</si>
  <si>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</si>
  <si>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</si>
  <si>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</si>
  <si>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</si>
  <si>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</si>
  <si>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</si>
  <si>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</si>
  <si>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</si>
  <si>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</si>
  <si>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</si>
  <si>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</si>
  <si>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</si>
  <si>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</si>
  <si>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</si>
  <si>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</si>
  <si>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</si>
  <si>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</si>
  <si>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</si>
  <si>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</si>
  <si>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</si>
  <si>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</si>
  <si>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</si>
  <si>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</si>
  <si>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</si>
  <si>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</si>
  <si>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</si>
  <si>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</si>
  <si>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</si>
  <si>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</si>
  <si>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</si>
  <si>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</si>
  <si>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</si>
  <si>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</si>
  <si>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</si>
  <si>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</si>
  <si>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</si>
  <si>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</si>
  <si>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</si>
  <si>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</si>
  <si>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</si>
  <si>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</si>
  <si>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</si>
  <si>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</si>
  <si>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</si>
  <si>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</si>
  <si>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</si>
  <si>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</si>
  <si>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</si>
  <si>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</si>
  <si>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</si>
  <si>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</si>
  <si>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</si>
  <si>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</si>
  <si>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</si>
  <si>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</si>
  <si>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</si>
  <si>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</si>
  <si>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</si>
  <si>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</si>
  <si>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</si>
  <si>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</si>
  <si>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</si>
  <si>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</si>
  <si>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</si>
  <si>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</si>
  <si>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</si>
  <si>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</si>
  <si>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</si>
  <si>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</si>
  <si>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</si>
  <si>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</si>
  <si>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</si>
  <si>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</si>
  <si>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</si>
  <si>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</si>
  <si>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</si>
  <si>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</si>
  <si>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</si>
  <si>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</si>
  <si>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</si>
  <si>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</si>
  <si>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</si>
  <si>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</si>
  <si>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</si>
  <si>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</si>
  <si>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</si>
  <si>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</si>
  <si>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</si>
  <si>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</si>
  <si>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</si>
  <si>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</si>
  <si>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</si>
  <si>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</si>
  <si>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</si>
  <si>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</si>
  <si>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</si>
  <si>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</si>
  <si>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</si>
  <si>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</si>
  <si>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</si>
  <si>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</si>
  <si>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</si>
  <si>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</si>
  <si>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</si>
  <si>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</si>
  <si>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</si>
  <si>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</si>
  <si>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</si>
  <si>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</si>
  <si>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</si>
  <si>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</si>
  <si>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</si>
  <si>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</si>
  <si>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</si>
  <si>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</si>
  <si>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</si>
  <si>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</si>
  <si>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</si>
  <si>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</si>
  <si>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</si>
  <si>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</si>
  <si>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</si>
  <si>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</si>
  <si>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</si>
  <si>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</si>
  <si>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</si>
  <si>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</si>
  <si>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</si>
  <si>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</si>
  <si>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</si>
  <si>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</si>
  <si>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</si>
  <si>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</si>
  <si>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</si>
  <si>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</si>
  <si>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</si>
  <si>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</si>
  <si>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</si>
  <si>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</si>
  <si>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</si>
  <si>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</si>
  <si>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</si>
  <si>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</si>
  <si>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</si>
  <si>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</si>
  <si>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</si>
  <si>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</si>
  <si>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</si>
  <si>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</si>
  <si>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</si>
  <si>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</si>
  <si>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</si>
  <si>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</si>
  <si>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</si>
  <si>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</si>
  <si>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</si>
  <si>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</si>
  <si>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</si>
  <si>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</si>
  <si>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</si>
  <si>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</si>
  <si>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</si>
  <si>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</si>
  <si>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</si>
  <si>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</si>
  <si>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</si>
  <si>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</si>
  <si>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</si>
  <si>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</si>
  <si>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</si>
  <si>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</si>
  <si>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</si>
  <si>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</si>
  <si>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</si>
  <si>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</si>
  <si>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</si>
  <si>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</si>
  <si>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</si>
  <si>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</si>
  <si>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</si>
  <si>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</si>
  <si>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</si>
  <si>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</si>
  <si>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</si>
  <si>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</si>
  <si>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</si>
  <si>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</si>
  <si>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</si>
  <si>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</si>
  <si>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</si>
  <si>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</si>
  <si>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</si>
  <si>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</si>
  <si>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</si>
  <si>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</si>
  <si>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</si>
  <si>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</si>
  <si>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</si>
  <si>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</si>
  <si>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</si>
  <si>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</si>
  <si>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</si>
  <si>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</si>
  <si>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</si>
  <si>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</si>
  <si>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</si>
  <si>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</si>
  <si>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</si>
  <si>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</si>
  <si>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</si>
  <si>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</si>
  <si>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</si>
  <si>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</si>
  <si>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</si>
  <si>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</si>
  <si>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</si>
  <si>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</si>
  <si>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</si>
  <si>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</si>
  <si>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</si>
  <si>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</si>
  <si>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</si>
  <si>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</si>
  <si>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</si>
  <si>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</si>
  <si>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</si>
  <si>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</si>
  <si>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</si>
  <si>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</si>
  <si>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</si>
  <si>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</si>
  <si>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</si>
  <si>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</si>
  <si>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</si>
  <si>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</si>
  <si>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</si>
  <si>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</si>
  <si>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</si>
  <si>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</si>
  <si>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</si>
  <si>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</si>
  <si>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</si>
  <si>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</si>
  <si>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</si>
  <si>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</si>
  <si>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</si>
  <si>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</si>
  <si>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</si>
  <si>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</si>
  <si>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</si>
  <si>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</si>
  <si>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</si>
  <si>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</si>
  <si>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</si>
  <si>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</si>
  <si>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</si>
  <si>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</si>
  <si>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</si>
  <si>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</si>
  <si>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</si>
  <si>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</si>
  <si>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</si>
  <si>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</si>
  <si>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</si>
  <si>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</si>
  <si>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</si>
  <si>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</si>
  <si>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</si>
  <si>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</si>
  <si>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</si>
  <si>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</si>
  <si>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</si>
  <si>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</si>
  <si>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</si>
  <si>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</si>
  <si>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</si>
  <si>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</si>
  <si>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</si>
  <si>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</si>
  <si>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</si>
  <si>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</si>
  <si>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</si>
  <si>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</si>
  <si>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</si>
  <si>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</si>
  <si>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</si>
  <si>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</si>
  <si>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</si>
  <si>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</si>
  <si>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</si>
  <si>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</si>
  <si>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</si>
  <si>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</si>
  <si>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</si>
  <si>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</si>
  <si>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</si>
  <si>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</si>
  <si>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</si>
  <si>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</si>
  <si>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</si>
  <si>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</si>
  <si>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</si>
  <si>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</si>
  <si>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</si>
  <si>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</si>
  <si>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</si>
  <si>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</si>
  <si>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</si>
  <si>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</si>
  <si>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</si>
  <si>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</si>
  <si>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</si>
  <si>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</si>
  <si>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</si>
  <si>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</si>
  <si>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</si>
  <si>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</si>
  <si>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</si>
  <si>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</si>
  <si>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</si>
  <si>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</si>
  <si>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</si>
  <si>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</si>
  <si>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</si>
  <si>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</si>
  <si>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</si>
  <si>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</si>
  <si>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</si>
  <si>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</si>
  <si>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</si>
  <si>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</si>
  <si>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</si>
  <si>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</si>
  <si>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</si>
  <si>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</si>
  <si>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</si>
  <si>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</si>
  <si>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</si>
  <si>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</si>
  <si>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</si>
  <si>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</si>
  <si>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</si>
  <si>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</si>
  <si>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</si>
  <si>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</si>
  <si>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</si>
  <si>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</si>
  <si>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</si>
  <si>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</si>
  <si>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</si>
  <si>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</si>
  <si>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</si>
  <si>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</si>
  <si>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</si>
  <si>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</si>
  <si>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</si>
  <si>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</si>
  <si>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</si>
  <si>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</si>
  <si>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</si>
  <si>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</si>
  <si>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</si>
  <si>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</si>
  <si>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</si>
  <si>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</si>
  <si>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</si>
  <si>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</si>
  <si>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</si>
  <si>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</si>
  <si>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</si>
  <si>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</si>
  <si>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</si>
  <si>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</si>
  <si>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</si>
  <si>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</si>
  <si>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</si>
  <si>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</si>
  <si>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</si>
  <si>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</si>
  <si>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</si>
  <si>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</si>
  <si>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</si>
  <si>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</si>
  <si>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</si>
  <si>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</si>
  <si>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</si>
  <si>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</si>
  <si>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</si>
  <si>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</si>
  <si>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</si>
  <si>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</si>
  <si>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</si>
  <si>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</si>
  <si>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</si>
  <si>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</si>
  <si>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</si>
  <si>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</si>
  <si>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</si>
  <si>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</si>
  <si>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</si>
  <si>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</si>
  <si>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</si>
  <si>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</si>
  <si>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</si>
  <si>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</si>
  <si>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</si>
  <si>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</si>
  <si>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</si>
  <si>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</si>
  <si>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</si>
  <si>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</si>
  <si>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</si>
  <si>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</si>
  <si>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</si>
  <si>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</si>
  <si>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</si>
  <si>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</si>
  <si>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</si>
  <si>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</si>
  <si>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</si>
  <si>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</si>
  <si>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</si>
  <si>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</si>
  <si>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</si>
  <si>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</si>
  <si>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</si>
  <si>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</si>
  <si>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</si>
  <si>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</si>
  <si>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</si>
  <si>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</si>
  <si>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</si>
  <si>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</si>
  <si>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</si>
  <si>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</si>
  <si>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</si>
  <si>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</si>
  <si>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</si>
  <si>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</si>
  <si>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</si>
  <si>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</si>
  <si>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</si>
  <si>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</si>
  <si>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</si>
  <si>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</si>
  <si>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</si>
  <si>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</si>
  <si>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</si>
  <si>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</si>
  <si>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</si>
  <si>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</si>
  <si>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</si>
  <si>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</si>
  <si>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</si>
  <si>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</si>
  <si>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</si>
  <si>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</si>
  <si>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</si>
  <si>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</si>
  <si>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</si>
  <si>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</si>
  <si>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</si>
  <si>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</si>
  <si>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</si>
  <si>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</si>
  <si>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</si>
  <si>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</si>
  <si>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</si>
  <si>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</si>
  <si>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</si>
  <si>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</si>
  <si>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</si>
  <si>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</si>
  <si>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</si>
  <si>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</si>
  <si>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</si>
  <si>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</si>
  <si>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</si>
  <si>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</si>
  <si>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</si>
  <si>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</si>
  <si>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</si>
  <si>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</si>
  <si>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</si>
  <si>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</si>
  <si>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</si>
  <si>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</si>
  <si>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</si>
  <si>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</si>
  <si>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</si>
  <si>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</si>
  <si>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</si>
  <si>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</si>
  <si>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</si>
  <si>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</si>
  <si>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</si>
  <si>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</si>
  <si>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</si>
  <si>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</si>
  <si>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</si>
  <si>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</si>
  <si>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</si>
  <si>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</si>
  <si>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</si>
  <si>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</si>
  <si>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</si>
  <si>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</si>
  <si>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</si>
  <si>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</si>
  <si>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</si>
  <si>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</si>
  <si>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</si>
  <si>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</si>
  <si>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</si>
  <si>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</si>
  <si>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</si>
  <si>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</si>
  <si>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</si>
  <si>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</si>
  <si>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</si>
  <si>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</si>
  <si>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</si>
  <si>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</si>
  <si>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</si>
  <si>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</si>
  <si>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</si>
  <si>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</si>
  <si>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</si>
  <si>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</si>
  <si>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</si>
  <si>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</si>
  <si>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</si>
  <si>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</si>
  <si>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</si>
  <si>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</si>
  <si>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</si>
  <si>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</si>
  <si>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</si>
  <si>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</si>
  <si>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</si>
  <si>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</si>
  <si>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</si>
  <si>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</si>
  <si>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</si>
  <si>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</si>
  <si>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</si>
  <si>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</si>
  <si>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</si>
  <si>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</si>
  <si>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</si>
  <si>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</si>
  <si>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</si>
  <si>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</si>
  <si>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</si>
  <si>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</si>
  <si>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</si>
  <si>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</si>
  <si>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</si>
  <si>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</si>
  <si>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</si>
  <si>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</si>
  <si>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</si>
  <si>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</si>
  <si>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</si>
  <si>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</si>
  <si>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</si>
  <si>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</si>
  <si>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</si>
  <si>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</si>
  <si>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</si>
  <si>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</si>
  <si>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</si>
  <si>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</si>
  <si>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</si>
  <si>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</si>
  <si>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</si>
  <si>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</si>
  <si>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</si>
  <si>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</si>
  <si>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</si>
  <si>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</si>
  <si>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</si>
  <si>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</si>
  <si>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</si>
  <si>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</si>
  <si>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</si>
  <si>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</si>
  <si>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</si>
  <si>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</si>
  <si>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</si>
  <si>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</si>
  <si>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</si>
  <si>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</si>
  <si>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</si>
  <si>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</si>
  <si>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</si>
  <si>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</si>
  <si>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</si>
  <si>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</si>
  <si>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</si>
  <si>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</si>
  <si>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</si>
  <si>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</si>
  <si>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</si>
  <si>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</si>
  <si>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</si>
  <si>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</si>
  <si>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</si>
  <si>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</si>
  <si>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</si>
  <si>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</si>
  <si>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</si>
  <si>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</si>
  <si>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</si>
  <si>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</si>
  <si>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</si>
  <si>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</si>
  <si>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</si>
  <si>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</si>
  <si>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</si>
  <si>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</si>
  <si>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</si>
  <si>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</si>
  <si>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</si>
  <si>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</si>
  <si>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</si>
  <si>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</si>
  <si>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</si>
  <si>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</si>
  <si>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</si>
  <si>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</si>
  <si>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</si>
  <si>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</si>
  <si>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</si>
  <si>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</si>
  <si>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</si>
  <si>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</si>
  <si>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</si>
  <si>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</si>
  <si>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</si>
  <si>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</si>
  <si>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</si>
  <si>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</si>
  <si>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</si>
  <si>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</si>
  <si>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</si>
  <si>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</si>
  <si>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</si>
  <si>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</si>
  <si>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</si>
  <si>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</si>
  <si>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</si>
  <si>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</si>
  <si>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</si>
  <si>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</si>
  <si>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</si>
  <si>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</si>
  <si>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</si>
  <si>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</si>
  <si>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</si>
  <si>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</si>
  <si>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</si>
  <si>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</si>
  <si>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</si>
  <si>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</si>
  <si>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</si>
  <si>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</si>
  <si>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</si>
  <si>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</si>
  <si>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</si>
  <si>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</si>
  <si>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</si>
  <si>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</si>
  <si>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</si>
  <si>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</si>
  <si>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</si>
  <si>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</si>
  <si>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</si>
  <si>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</si>
  <si>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</si>
  <si>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</si>
  <si>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</si>
  <si>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</si>
  <si>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</si>
  <si>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</si>
  <si>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</si>
  <si>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</si>
  <si>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</si>
  <si>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</si>
  <si>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</si>
  <si>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</si>
  <si>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</si>
  <si>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</si>
  <si>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</si>
  <si>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</si>
  <si>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</si>
  <si>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</si>
  <si>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</si>
  <si>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</si>
  <si>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</si>
  <si>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</si>
  <si>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</si>
  <si>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</si>
  <si>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</si>
  <si>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</si>
  <si>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</si>
  <si>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</si>
  <si>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</si>
  <si>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</si>
  <si>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</si>
  <si>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</si>
  <si>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</si>
  <si>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</si>
  <si>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</si>
  <si>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</si>
  <si>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</si>
  <si>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</si>
  <si>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</si>
  <si>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</si>
  <si>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</si>
  <si>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</si>
  <si>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</si>
  <si>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</si>
  <si>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</si>
  <si>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</si>
  <si>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</si>
  <si>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</si>
  <si>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</si>
  <si>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</si>
  <si>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</si>
  <si>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</si>
  <si>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</si>
  <si>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</si>
  <si>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</si>
  <si>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</si>
  <si>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</si>
  <si>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</si>
  <si>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</si>
  <si>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</si>
  <si>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</si>
  <si>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</si>
  <si>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</si>
  <si>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</si>
  <si>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</si>
  <si>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</si>
  <si>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</si>
  <si>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</si>
  <si>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</si>
  <si>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</si>
  <si>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</si>
  <si>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</si>
  <si>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</si>
  <si>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</si>
  <si>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</si>
  <si>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</si>
  <si>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</si>
  <si>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</si>
  <si>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</si>
  <si>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</si>
  <si>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</si>
  <si>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</si>
  <si>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</si>
  <si>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</si>
  <si>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</si>
  <si>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</si>
  <si>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</si>
  <si>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</si>
  <si>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</si>
  <si>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</si>
  <si>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</si>
  <si>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</si>
  <si>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</si>
  <si>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</si>
  <si>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</si>
  <si>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</si>
  <si>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</si>
  <si>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</si>
  <si>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</si>
  <si>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</si>
  <si>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</si>
  <si>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</si>
  <si>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</si>
  <si>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</si>
  <si>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</si>
  <si>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</si>
  <si>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</si>
  <si>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</si>
  <si>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</si>
  <si>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</si>
  <si>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</si>
  <si>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</si>
  <si>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</si>
  <si>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</si>
  <si>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</si>
  <si>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</si>
  <si>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</si>
  <si>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</si>
  <si>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</si>
  <si>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</si>
  <si>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</si>
  <si>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</si>
  <si>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</si>
  <si>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</si>
  <si>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</si>
  <si>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</si>
  <si>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</si>
  <si>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</si>
  <si>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</si>
  <si>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</si>
  <si>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</si>
  <si>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</si>
  <si>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</si>
  <si>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</si>
  <si>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</si>
  <si>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</si>
  <si>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</si>
  <si>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</si>
  <si>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</si>
  <si>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</si>
  <si>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</si>
  <si>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</si>
  <si>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</si>
  <si>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</si>
  <si>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</si>
  <si>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</si>
  <si>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</si>
  <si>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</si>
  <si>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</si>
  <si>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</si>
  <si>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</si>
  <si>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</si>
  <si>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</si>
  <si>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</si>
  <si>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</si>
  <si>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</si>
  <si>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</si>
  <si>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</si>
  <si>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</si>
  <si>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</si>
  <si>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</si>
  <si>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</si>
  <si>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</si>
  <si>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</si>
  <si>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</si>
  <si>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</si>
  <si>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</si>
  <si>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</si>
  <si>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</si>
  <si>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</si>
  <si>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</si>
  <si>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</si>
  <si>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</si>
  <si>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</si>
  <si>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</si>
  <si>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</si>
  <si>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</si>
  <si>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</si>
  <si>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</si>
  <si>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</si>
  <si>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</si>
  <si>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</si>
  <si>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</si>
  <si>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</si>
  <si>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</si>
  <si>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</si>
  <si>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</si>
  <si>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</si>
  <si>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</si>
  <si>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</si>
  <si>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</si>
  <si>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</si>
  <si>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</si>
  <si>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</si>
  <si>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</si>
  <si>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</si>
  <si>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</si>
  <si>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</si>
  <si>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</si>
  <si>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</si>
  <si>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</si>
  <si>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</si>
  <si>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</si>
  <si>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</si>
  <si>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</si>
  <si>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</si>
  <si>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</si>
  <si>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</si>
  <si>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</si>
  <si>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</si>
  <si>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</si>
  <si>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</si>
  <si>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</si>
  <si>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</si>
  <si>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</si>
  <si>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</si>
  <si>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</si>
  <si>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</si>
  <si>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</si>
  <si>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</si>
  <si>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</si>
  <si>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</si>
  <si>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</si>
  <si>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</si>
  <si>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</si>
  <si>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</si>
  <si>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</si>
  <si>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</si>
  <si>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</si>
  <si>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</si>
  <si>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</si>
  <si>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</si>
  <si>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</si>
  <si>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</si>
  <si>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</si>
  <si>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</si>
  <si>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</si>
  <si>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</si>
  <si>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</si>
  <si>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</si>
  <si>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</si>
  <si>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</si>
  <si>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</si>
  <si>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</si>
  <si>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</si>
  <si>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</si>
  <si>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</si>
  <si>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</si>
  <si>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</si>
  <si>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</si>
  <si>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</si>
  <si>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</si>
  <si>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</si>
  <si>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</si>
  <si>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</si>
  <si>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</si>
  <si>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</si>
  <si>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</si>
  <si>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</si>
  <si>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</si>
  <si>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</si>
  <si>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</si>
  <si>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</si>
  <si>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</si>
  <si>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</si>
  <si>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</si>
  <si>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</si>
  <si>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</si>
  <si>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</si>
  <si>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</si>
  <si>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</si>
  <si>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</si>
  <si>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</si>
  <si>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</si>
  <si>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</si>
  <si>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</si>
  <si>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</si>
  <si>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</si>
  <si>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</si>
  <si>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</si>
  <si>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</si>
  <si>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</si>
  <si>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</si>
  <si>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</si>
  <si>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</si>
  <si>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</si>
  <si>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</si>
  <si>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</si>
  <si>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</si>
  <si>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</si>
  <si>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</si>
  <si>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</si>
  <si>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</si>
  <si>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</si>
  <si>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</si>
  <si>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</si>
  <si>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</si>
  <si>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</si>
  <si>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</si>
  <si>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</si>
  <si>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</si>
  <si>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</si>
  <si>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</si>
  <si>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</si>
  <si>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</si>
  <si>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</si>
  <si>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</si>
  <si>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</si>
  <si>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</si>
  <si>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</si>
  <si>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</si>
  <si>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</si>
  <si>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</si>
  <si>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</si>
  <si>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</si>
  <si>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</si>
  <si>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</si>
  <si>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</si>
  <si>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</si>
  <si>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</si>
  <si>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</si>
  <si>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</si>
  <si>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</si>
  <si>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</si>
  <si>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</si>
  <si>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</si>
  <si>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</si>
  <si>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</si>
  <si>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</si>
  <si>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</si>
  <si>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</si>
  <si>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</si>
  <si>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</si>
  <si>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</si>
  <si>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</si>
  <si>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</si>
  <si>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</si>
  <si>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</si>
  <si>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</si>
  <si>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</si>
  <si>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</si>
  <si>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</si>
  <si>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</si>
  <si>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</si>
  <si>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</si>
  <si>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</si>
  <si>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</si>
  <si>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</si>
  <si>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</si>
  <si>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</si>
  <si>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</si>
  <si>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</si>
  <si>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</si>
  <si>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</si>
  <si>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</si>
  <si>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</si>
  <si>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</si>
  <si>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</si>
  <si>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</si>
  <si>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</si>
  <si>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</si>
  <si>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</si>
  <si>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</si>
  <si>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</si>
  <si>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</si>
  <si>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</si>
  <si>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</si>
  <si>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</si>
  <si>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</si>
  <si>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</si>
  <si>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</si>
  <si>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</si>
  <si>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</si>
  <si>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</si>
  <si>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</si>
  <si>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</si>
  <si>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</si>
  <si>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</si>
  <si>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</si>
  <si>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</si>
  <si>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</si>
  <si>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</si>
  <si>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</si>
  <si>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</si>
  <si>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</si>
  <si>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</si>
  <si>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</si>
  <si>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</si>
  <si>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</si>
  <si>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</si>
  <si>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</si>
  <si>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</si>
  <si>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</si>
  <si>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</si>
  <si>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</si>
  <si>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</si>
  <si>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</si>
  <si>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</si>
  <si>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</si>
  <si>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</si>
  <si>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</si>
  <si>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</si>
  <si>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</si>
  <si>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</si>
  <si>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</si>
  <si>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</si>
  <si>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</si>
  <si>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</si>
  <si>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</si>
  <si>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</si>
  <si>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</si>
  <si>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</si>
  <si>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</si>
  <si>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</si>
  <si>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</si>
  <si>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</si>
  <si>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</si>
  <si>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</si>
  <si>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</si>
  <si>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</si>
  <si>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</si>
  <si>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</si>
  <si>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</si>
  <si>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</si>
  <si>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</si>
  <si>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</si>
  <si>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</si>
  <si>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</si>
  <si>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</si>
  <si>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</si>
  <si>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</si>
  <si>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</si>
  <si>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</si>
  <si>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</si>
  <si>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</si>
  <si>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</si>
  <si>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</si>
  <si>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</si>
  <si>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</si>
  <si>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</si>
  <si>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</si>
  <si>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</si>
  <si>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</si>
  <si>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</si>
  <si>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</si>
  <si>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</si>
  <si>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</si>
  <si>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</si>
  <si>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</si>
  <si>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</si>
  <si>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</si>
  <si>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</si>
  <si>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</si>
  <si>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</si>
  <si>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</si>
  <si>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</si>
  <si>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</si>
  <si>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</si>
  <si>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</si>
  <si>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</si>
  <si>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</si>
  <si>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</si>
  <si>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</si>
  <si>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</si>
  <si>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</si>
  <si>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</si>
  <si>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</si>
  <si>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</si>
  <si>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</si>
  <si>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</si>
  <si>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</si>
  <si>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</si>
  <si>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</si>
  <si>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</si>
  <si>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</si>
  <si>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</si>
  <si>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</si>
  <si>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</si>
  <si>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</si>
  <si>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</si>
  <si>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</si>
  <si>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</si>
  <si>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</si>
  <si>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</si>
  <si>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</si>
  <si>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</si>
  <si>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</si>
  <si>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</si>
  <si>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</si>
  <si>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</si>
  <si>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</si>
  <si>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</si>
  <si>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</si>
  <si>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</si>
  <si>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</si>
  <si>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</si>
  <si>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</si>
  <si>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</si>
  <si>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</si>
  <si>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</si>
  <si>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</si>
  <si>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</si>
  <si>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</si>
  <si>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</si>
  <si>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</si>
  <si>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</si>
  <si>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</si>
  <si>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</si>
  <si>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</si>
  <si>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</si>
  <si>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</si>
  <si>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</si>
  <si>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</si>
  <si>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</si>
  <si>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</si>
  <si>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</si>
  <si>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</si>
  <si>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</si>
  <si>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</si>
  <si>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</si>
  <si>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</si>
  <si>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</si>
  <si>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</si>
  <si>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</si>
  <si>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</si>
  <si>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</si>
  <si>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</si>
  <si>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</si>
  <si>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</si>
  <si>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</si>
  <si>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</si>
  <si>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</si>
  <si>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</si>
  <si>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</si>
  <si>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</si>
  <si>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</si>
  <si>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</si>
  <si>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</si>
  <si>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</si>
  <si>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</si>
  <si>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</si>
  <si>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</si>
  <si>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</si>
  <si>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</si>
  <si>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</si>
  <si>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</si>
  <si>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</si>
  <si>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</si>
  <si>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</si>
  <si>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</si>
  <si>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</si>
  <si>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</si>
  <si>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</si>
  <si>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</si>
  <si>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</si>
  <si>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</si>
  <si>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</si>
  <si>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</si>
  <si>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</si>
  <si>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</si>
  <si>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</si>
  <si>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</si>
  <si>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</si>
  <si>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</si>
  <si>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</si>
  <si>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</si>
  <si>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</si>
  <si>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</si>
  <si>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</si>
  <si>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</si>
  <si>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</si>
  <si>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</si>
  <si>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</si>
  <si>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</si>
  <si>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</si>
  <si>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</si>
  <si>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</si>
  <si>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</si>
  <si>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</si>
  <si>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</si>
  <si>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</si>
  <si>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</si>
  <si>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</si>
  <si>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</si>
  <si>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</si>
  <si>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</si>
  <si>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</si>
  <si>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</si>
  <si>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</si>
  <si>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</si>
  <si>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</si>
  <si>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</si>
  <si>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</si>
  <si>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</si>
  <si>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</si>
  <si>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</si>
  <si>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</si>
  <si>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</si>
  <si>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</si>
  <si>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</si>
  <si>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</si>
  <si>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</si>
  <si>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</si>
  <si>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</si>
  <si>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</si>
  <si>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</si>
  <si>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</si>
  <si>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</si>
  <si>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</si>
  <si>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</si>
  <si>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</si>
  <si>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</si>
  <si>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</si>
  <si>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</si>
  <si>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</si>
  <si>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</si>
  <si>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</si>
  <si>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</si>
  <si>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</si>
  <si>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</si>
  <si>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</si>
  <si>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</si>
  <si>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</si>
  <si>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</si>
  <si>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</si>
  <si>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</si>
  <si>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</si>
  <si>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</si>
  <si>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</si>
  <si>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</si>
  <si>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</si>
  <si>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</si>
  <si>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</si>
  <si>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</si>
  <si>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</si>
  <si>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</si>
  <si>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</si>
  <si>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</si>
  <si>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</si>
  <si>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</si>
  <si>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</si>
  <si>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</si>
  <si>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</si>
  <si>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</si>
  <si>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</si>
  <si>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</si>
  <si>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</si>
  <si>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</si>
  <si>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</si>
  <si>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</si>
  <si>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</si>
  <si>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</si>
  <si>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</si>
  <si>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</si>
  <si>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</si>
  <si>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</si>
  <si>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</si>
  <si>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</si>
  <si>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</si>
  <si>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</si>
  <si>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</si>
  <si>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</si>
  <si>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</si>
  <si>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</si>
  <si>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</si>
  <si>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</si>
  <si>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</si>
  <si>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</si>
  <si>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</si>
  <si>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</si>
  <si>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</si>
  <si>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</si>
  <si>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</si>
  <si>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</si>
  <si>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</si>
  <si>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</si>
  <si>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</si>
  <si>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</si>
  <si>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</si>
  <si>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</si>
  <si>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</si>
  <si>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</si>
  <si>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</si>
  <si>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</si>
  <si>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</si>
  <si>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</si>
  <si>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</si>
  <si>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</si>
  <si>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</si>
  <si>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</si>
  <si>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</si>
  <si>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</si>
  <si>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</si>
  <si>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</si>
  <si>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</si>
  <si>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</si>
  <si>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</si>
  <si>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</si>
  <si>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</si>
  <si>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</si>
  <si>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</si>
  <si>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</si>
  <si>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</si>
  <si>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</si>
  <si>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</si>
  <si>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</si>
  <si>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</si>
  <si>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</si>
  <si>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</si>
  <si>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</si>
  <si>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</si>
  <si>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</si>
  <si>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</si>
  <si>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</si>
  <si>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</si>
  <si>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</si>
  <si>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</si>
  <si>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</si>
  <si>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</si>
  <si>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</si>
  <si>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</si>
  <si>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</si>
  <si>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</si>
  <si>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</si>
  <si>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</si>
  <si>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</si>
  <si>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</si>
  <si>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</si>
  <si>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</si>
  <si>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</si>
  <si>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</si>
  <si>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</si>
  <si>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</si>
  <si>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</si>
  <si>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</si>
  <si>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</si>
  <si>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</si>
  <si>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</si>
  <si>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</si>
  <si>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</si>
  <si>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</si>
  <si>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</si>
  <si>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</si>
  <si>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</si>
  <si>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</si>
  <si>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</si>
  <si>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</si>
  <si>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</si>
  <si>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</si>
  <si>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</si>
  <si>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</si>
  <si>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</si>
  <si>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</si>
  <si>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</si>
  <si>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</si>
  <si>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</si>
  <si>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</si>
  <si>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</si>
  <si>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</si>
  <si>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</si>
  <si>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</si>
  <si>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</si>
  <si>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</si>
  <si>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</si>
  <si>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</si>
  <si>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</si>
  <si>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</si>
  <si>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</si>
  <si>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</si>
  <si>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</si>
  <si>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</si>
  <si>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</si>
  <si>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</si>
  <si>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</si>
  <si>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</si>
  <si>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</si>
  <si>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</si>
  <si>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</si>
  <si>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</si>
  <si>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</si>
  <si>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</si>
  <si>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</si>
  <si>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</si>
  <si>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</si>
  <si>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</si>
  <si>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</si>
  <si>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</si>
  <si>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</si>
  <si>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</si>
  <si>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</si>
  <si>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</si>
  <si>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</si>
  <si>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</si>
  <si>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</si>
  <si>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</si>
  <si>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</si>
  <si>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</si>
  <si>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</si>
  <si>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</si>
  <si>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</si>
  <si>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</si>
  <si>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</si>
  <si>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</si>
  <si>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</si>
  <si>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</si>
  <si>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</si>
  <si>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</si>
  <si>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</si>
  <si>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</si>
  <si>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</si>
  <si>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</si>
  <si>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</si>
  <si>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</si>
  <si>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</si>
  <si>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</si>
  <si>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</si>
  <si>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</si>
  <si>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</si>
  <si>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</si>
  <si>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</si>
  <si>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</si>
  <si>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</si>
  <si>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</si>
  <si>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</si>
  <si>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</si>
  <si>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</si>
  <si>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</si>
  <si>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</si>
  <si>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</si>
  <si>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</si>
  <si>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</si>
  <si>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</si>
  <si>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</si>
  <si>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</si>
  <si>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</si>
  <si>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</si>
  <si>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</si>
  <si>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</si>
  <si>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</si>
  <si>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</si>
  <si>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</si>
  <si>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</si>
  <si>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</si>
  <si>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</si>
  <si>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</si>
  <si>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</si>
  <si>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</si>
  <si>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</si>
  <si>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</si>
  <si>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</si>
  <si>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</si>
  <si>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</si>
  <si>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</si>
  <si>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</si>
  <si>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</si>
  <si>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</si>
  <si>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</si>
  <si>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</si>
  <si>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</si>
  <si>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</si>
  <si>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</si>
  <si>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</si>
  <si>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</si>
  <si>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</si>
  <si>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</si>
  <si>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</si>
  <si>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</si>
  <si>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</si>
  <si>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</si>
  <si>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</si>
  <si>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</si>
  <si>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</si>
  <si>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</si>
  <si>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</si>
  <si>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</si>
  <si>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</si>
  <si>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</si>
  <si>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</si>
  <si>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</si>
  <si>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</si>
  <si>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</si>
  <si>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</si>
  <si>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</si>
  <si>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</si>
  <si>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</si>
  <si>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</si>
  <si>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</si>
  <si>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</si>
  <si>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</si>
  <si>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</si>
  <si>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</si>
  <si>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</si>
  <si>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</si>
  <si>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</si>
  <si>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</si>
  <si>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</si>
  <si>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</si>
  <si>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</si>
  <si>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</si>
  <si>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</si>
  <si>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</si>
  <si>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</si>
  <si>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</si>
  <si>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</si>
  <si>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</si>
  <si>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</si>
  <si>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</si>
  <si>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</si>
  <si>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</si>
  <si>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</si>
  <si>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</si>
  <si>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</si>
  <si>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</si>
  <si>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</si>
  <si>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</si>
  <si>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</si>
  <si>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</si>
  <si>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</si>
  <si>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</si>
  <si>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</si>
  <si>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</si>
  <si>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</si>
  <si>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</si>
  <si>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</si>
  <si>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</si>
  <si>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</si>
  <si>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</si>
  <si>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</si>
  <si>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</si>
  <si>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</si>
  <si>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</si>
  <si>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</si>
  <si>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</si>
  <si>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</si>
  <si>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</si>
  <si>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</si>
  <si>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</si>
  <si>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</si>
  <si>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</si>
  <si>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</si>
  <si>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</si>
  <si>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</si>
  <si>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</si>
  <si>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</si>
  <si>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</si>
  <si>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</si>
  <si>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</si>
  <si>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</si>
  <si>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</si>
  <si>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</si>
  <si>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</si>
  <si>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</si>
  <si>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</si>
  <si>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</si>
  <si>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</si>
  <si>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</si>
  <si>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</si>
  <si>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</si>
  <si>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</si>
  <si>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</si>
  <si>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</si>
  <si>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</si>
  <si>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</si>
  <si>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</si>
  <si>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</si>
  <si>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</si>
  <si>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</si>
  <si>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</si>
  <si>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</si>
  <si>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</si>
  <si>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</si>
  <si>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</si>
  <si>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</si>
  <si>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</si>
  <si>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</si>
  <si>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</si>
  <si>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</si>
  <si>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</si>
  <si>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</si>
  <si>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</si>
  <si>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</si>
  <si>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</si>
  <si>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</si>
  <si>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</si>
  <si>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</si>
  <si>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</si>
  <si>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</si>
  <si>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</si>
  <si>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</si>
  <si>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</si>
  <si>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</si>
  <si>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</si>
  <si>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</si>
  <si>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</si>
  <si>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</si>
  <si>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</si>
  <si>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</si>
  <si>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</si>
  <si>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</si>
  <si>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</si>
  <si>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</si>
  <si>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</si>
  <si>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</si>
  <si>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</si>
  <si>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</si>
  <si>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</si>
  <si>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</si>
  <si>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</si>
  <si>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</si>
  <si>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</si>
  <si>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</si>
  <si>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</si>
  <si>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</si>
  <si>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</si>
  <si>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</si>
  <si>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</si>
  <si>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</si>
  <si>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</si>
  <si>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</si>
  <si>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</si>
  <si>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</si>
  <si>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</si>
  <si>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</si>
  <si>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</si>
  <si>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</si>
  <si>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</si>
  <si>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</si>
  <si>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</si>
  <si>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</si>
  <si>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</si>
  <si>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</si>
  <si>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</si>
  <si>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</si>
  <si>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</si>
  <si>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</si>
  <si>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</si>
  <si>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</si>
  <si>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</si>
  <si>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</si>
  <si>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</si>
  <si>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</si>
  <si>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</si>
  <si>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</si>
  <si>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</si>
  <si>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</si>
  <si>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</si>
  <si>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</si>
  <si>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</si>
  <si>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</si>
  <si>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</si>
  <si>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</si>
  <si>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</si>
  <si>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</si>
  <si>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</si>
  <si>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</si>
  <si>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</si>
  <si>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</si>
  <si>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</si>
  <si>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</si>
  <si>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</si>
  <si>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</si>
  <si>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</si>
  <si>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</si>
  <si>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</si>
  <si>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</si>
  <si>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</si>
  <si>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</si>
  <si>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</si>
  <si>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</si>
  <si>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</si>
  <si>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</si>
  <si>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</si>
  <si>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</si>
  <si>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</si>
  <si>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</si>
  <si>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</si>
  <si>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</si>
  <si>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</si>
  <si>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</si>
  <si>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</si>
  <si>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</si>
  <si>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</si>
  <si>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</si>
  <si>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</si>
  <si>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</si>
  <si>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</si>
  <si>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</si>
  <si>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</si>
  <si>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</si>
  <si>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</si>
  <si>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</si>
  <si>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</si>
  <si>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</si>
  <si>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</si>
  <si>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</si>
  <si>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</si>
  <si>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</si>
  <si>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</si>
  <si>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</si>
  <si>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</si>
  <si>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</si>
  <si>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</si>
  <si>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</si>
  <si>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</si>
  <si>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</si>
  <si>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</si>
  <si>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</si>
  <si>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</si>
  <si>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</si>
  <si>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</si>
  <si>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</si>
  <si>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</si>
  <si>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</si>
  <si>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</si>
  <si>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</si>
  <si>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</si>
  <si>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</si>
  <si>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</si>
  <si>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</si>
  <si>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</si>
  <si>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</si>
  <si>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</si>
  <si>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</si>
  <si>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</si>
  <si>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</si>
  <si>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</si>
  <si>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</si>
  <si>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</si>
  <si>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</si>
  <si>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</si>
  <si>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</si>
  <si>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</si>
  <si>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</si>
  <si>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</si>
  <si>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</si>
  <si>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</si>
  <si>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</si>
  <si>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</si>
  <si>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</si>
  <si>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</si>
  <si>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</si>
  <si>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</si>
  <si>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</si>
  <si>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</si>
  <si>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</si>
  <si>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</si>
  <si>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</si>
  <si>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</si>
  <si>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</si>
  <si>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</si>
  <si>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</si>
  <si>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</si>
  <si>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</si>
  <si>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</si>
  <si>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</si>
  <si>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</si>
  <si>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</si>
  <si>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</si>
  <si>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</si>
  <si>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</si>
  <si>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</si>
  <si>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</si>
  <si>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</si>
  <si>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</si>
  <si>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</si>
  <si>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</si>
  <si>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</si>
  <si>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</si>
  <si>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</si>
  <si>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</si>
  <si>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</si>
  <si>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</si>
  <si>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</si>
  <si>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</si>
  <si>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</si>
  <si>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</si>
  <si>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</si>
  <si>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</si>
  <si>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</si>
  <si>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</si>
  <si>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</si>
  <si>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</si>
  <si>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</si>
  <si>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</si>
  <si>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</si>
  <si>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</si>
  <si>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</si>
  <si>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</si>
  <si>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</si>
  <si>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</si>
  <si>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</si>
  <si>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</si>
  <si>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</si>
  <si>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</si>
  <si>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</si>
  <si>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</si>
  <si>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</si>
  <si>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</si>
  <si>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</si>
  <si>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</si>
  <si>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</si>
  <si>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</si>
  <si>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</si>
  <si>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</si>
  <si>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</si>
  <si>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</si>
  <si>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</si>
  <si>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</si>
  <si>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</si>
  <si>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</si>
  <si>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</si>
  <si>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</si>
  <si>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</si>
  <si>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</si>
  <si>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</si>
  <si>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</si>
  <si>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</si>
  <si>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</si>
  <si>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</si>
  <si>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</si>
  <si>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</si>
  <si>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</si>
  <si>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</si>
  <si>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</si>
  <si>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</si>
  <si>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</si>
  <si>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</si>
  <si>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</si>
  <si>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</si>
  <si>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</si>
  <si>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</si>
  <si>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</si>
  <si>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</si>
  <si>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</si>
  <si>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</si>
  <si>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</si>
  <si>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</si>
  <si>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</si>
  <si>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</si>
  <si>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</si>
  <si>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</si>
  <si>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</si>
  <si>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</si>
  <si>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</si>
  <si>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</si>
  <si>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</si>
  <si>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</si>
  <si>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</si>
  <si>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</si>
  <si>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</si>
  <si>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</si>
  <si>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</si>
  <si>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</si>
  <si>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</si>
  <si>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</si>
  <si>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</si>
  <si>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</si>
  <si>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</si>
  <si>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</si>
  <si>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</si>
  <si>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</si>
  <si>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</si>
  <si>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</si>
  <si>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</si>
  <si>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</si>
  <si>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</si>
  <si>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</si>
  <si>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</si>
  <si>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</si>
  <si>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</si>
  <si>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</si>
  <si>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</si>
  <si>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</si>
  <si>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</si>
  <si>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</si>
  <si>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</si>
  <si>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</si>
  <si>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</si>
  <si>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</si>
  <si>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</si>
  <si>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</si>
  <si>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</si>
  <si>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</si>
  <si>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</si>
  <si>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</si>
  <si>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</si>
  <si>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</si>
  <si>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</si>
  <si>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</si>
  <si>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</si>
  <si>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</si>
  <si>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</si>
  <si>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</si>
  <si>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</si>
  <si>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</si>
  <si>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</si>
  <si>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</si>
  <si>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</si>
  <si>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</si>
  <si>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</si>
  <si>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</si>
  <si>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</si>
  <si>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</si>
  <si>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</si>
  <si>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</si>
  <si>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</si>
  <si>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</si>
  <si>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</si>
  <si>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</si>
  <si>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</si>
  <si>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</si>
  <si>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</si>
  <si>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</si>
  <si>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</si>
  <si>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</si>
  <si>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</si>
  <si>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</si>
  <si>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</si>
  <si>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</si>
  <si>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</si>
  <si>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</si>
  <si>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</si>
  <si>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</si>
  <si>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</si>
  <si>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</si>
  <si>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</si>
  <si>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</si>
  <si>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</si>
  <si>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</si>
  <si>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</si>
  <si>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</si>
  <si>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</si>
  <si>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</si>
  <si>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</si>
  <si>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</si>
  <si>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</si>
  <si>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</si>
  <si>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</si>
  <si>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</si>
  <si>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</si>
  <si>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</si>
  <si>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</si>
  <si>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</si>
  <si>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</si>
  <si>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</si>
  <si>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</si>
  <si>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</si>
  <si>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</si>
  <si>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</si>
  <si>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</si>
  <si>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</si>
  <si>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</si>
  <si>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</si>
  <si>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</si>
  <si>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</si>
  <si>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</si>
  <si>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</si>
  <si>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</si>
  <si>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</si>
  <si>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</si>
  <si>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</si>
  <si>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</si>
  <si>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</si>
  <si>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</si>
  <si>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</si>
  <si>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</si>
  <si>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</si>
  <si>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</si>
  <si>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</si>
  <si>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</si>
  <si>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</si>
  <si>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</si>
  <si>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</si>
  <si>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</si>
  <si>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</si>
  <si>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</si>
  <si>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</si>
  <si>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</si>
  <si>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</si>
  <si>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</si>
  <si>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</si>
  <si>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</si>
  <si>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</si>
  <si>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</si>
  <si>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</si>
  <si>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</si>
  <si>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</si>
  <si>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</si>
  <si>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</si>
  <si>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</si>
  <si>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</si>
  <si>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</si>
  <si>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</si>
  <si>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</si>
  <si>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</si>
  <si>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</si>
  <si>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</si>
  <si>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</si>
  <si>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</si>
  <si>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</si>
  <si>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</si>
  <si>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</si>
  <si>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</si>
  <si>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</si>
  <si>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</si>
  <si>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</si>
  <si>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</si>
  <si>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</si>
  <si>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</si>
  <si>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</si>
  <si>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</si>
  <si>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</si>
  <si>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</si>
  <si>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</si>
  <si>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</si>
  <si>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</si>
  <si>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</si>
  <si>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</si>
  <si>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</si>
  <si>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</si>
  <si>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</si>
  <si>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</si>
  <si>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</si>
  <si>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</si>
  <si>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</si>
  <si>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</si>
  <si>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</si>
  <si>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</si>
  <si>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</si>
  <si>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</si>
  <si>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</si>
  <si>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</si>
  <si>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</si>
  <si>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</si>
  <si>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</si>
  <si>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</si>
  <si>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</si>
  <si>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</si>
  <si>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</si>
  <si>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</si>
  <si>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</si>
  <si>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</si>
  <si>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</si>
  <si>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</si>
  <si>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</si>
  <si>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</si>
  <si>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</si>
  <si>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</si>
  <si>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</si>
  <si>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</si>
  <si>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</si>
  <si>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</si>
  <si>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</si>
  <si>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</si>
  <si>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</si>
  <si>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</si>
  <si>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</si>
  <si>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</si>
  <si>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</si>
  <si>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</si>
  <si>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</si>
  <si>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</si>
  <si>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</si>
  <si>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</si>
  <si>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</si>
  <si>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</si>
  <si>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</si>
  <si>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</si>
  <si>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</si>
  <si>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</si>
  <si>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</si>
  <si>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</si>
  <si>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</si>
  <si>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</si>
  <si>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</si>
  <si>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</si>
  <si>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</si>
  <si>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</si>
  <si>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</si>
  <si>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</si>
  <si>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</si>
  <si>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</si>
  <si>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</si>
  <si>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</si>
  <si>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</si>
  <si>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</si>
  <si>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</si>
  <si>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</si>
  <si>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</si>
  <si>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</si>
  <si>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</si>
  <si>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</si>
  <si>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</si>
  <si>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</si>
  <si>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</si>
  <si>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</si>
  <si>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</si>
  <si>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</si>
  <si>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</si>
  <si>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</si>
  <si>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</si>
  <si>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</si>
  <si>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</si>
  <si>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</si>
  <si>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</si>
  <si>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</si>
  <si>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</si>
  <si>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</si>
  <si>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</si>
  <si>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</si>
  <si>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</si>
  <si>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</si>
  <si>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</si>
  <si>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</si>
  <si>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</si>
  <si>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</si>
  <si>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</si>
  <si>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</si>
  <si>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</si>
  <si>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</si>
  <si>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</si>
  <si>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</si>
  <si>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</si>
  <si>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</si>
  <si>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</si>
  <si>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</si>
  <si>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</si>
  <si>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</si>
  <si>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</si>
  <si>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</si>
  <si>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</si>
  <si>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</si>
  <si>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</si>
  <si>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</si>
  <si>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</si>
  <si>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</si>
  <si>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</si>
  <si>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</si>
  <si>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</si>
  <si>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</si>
  <si>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</si>
  <si>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</si>
  <si>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</si>
  <si>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</si>
  <si>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</si>
  <si>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</si>
  <si>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</si>
  <si>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</si>
  <si>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</si>
  <si>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</si>
  <si>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</si>
  <si>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</si>
  <si>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</si>
  <si>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</si>
  <si>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</si>
  <si>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</si>
  <si>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</si>
  <si>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</si>
  <si>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</si>
  <si>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</si>
  <si>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</si>
  <si>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</si>
  <si>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</si>
  <si>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</si>
  <si>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</si>
  <si>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</si>
  <si>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</si>
  <si>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</si>
  <si>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</si>
  <si>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</si>
  <si>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</si>
  <si>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</si>
  <si>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</si>
  <si>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</si>
  <si>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</si>
  <si>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</si>
  <si>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</si>
  <si>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</si>
  <si>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</si>
  <si>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</si>
  <si>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</si>
  <si>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</si>
  <si>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</si>
  <si>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</si>
  <si>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</si>
  <si>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</si>
  <si>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</si>
  <si>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</si>
  <si>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</si>
  <si>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</si>
  <si>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</si>
  <si>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</si>
  <si>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</si>
  <si>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</si>
  <si>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</si>
  <si>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</si>
  <si>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</si>
  <si>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</si>
  <si>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</si>
  <si>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</si>
  <si>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</si>
  <si>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</si>
  <si>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</si>
  <si>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</si>
  <si>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</si>
  <si>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</si>
  <si>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</si>
  <si>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</si>
  <si>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</si>
  <si>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</si>
  <si>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</si>
  <si>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</si>
  <si>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</si>
  <si>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</si>
  <si>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</si>
  <si>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</si>
  <si>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</si>
  <si>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</si>
  <si>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</si>
  <si>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</si>
  <si>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</si>
  <si>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</si>
  <si>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</si>
  <si>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</si>
  <si>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</si>
  <si>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</si>
  <si>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</si>
  <si>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</si>
  <si>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</si>
  <si>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</si>
  <si>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</si>
  <si>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</si>
  <si>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</si>
  <si>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</si>
  <si>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</si>
  <si>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</si>
  <si>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</si>
  <si>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</si>
  <si>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</si>
  <si>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</si>
  <si>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</si>
  <si>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</si>
  <si>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</si>
  <si>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</si>
  <si>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</si>
  <si>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</si>
  <si>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</si>
  <si>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</si>
  <si>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</si>
  <si>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</si>
  <si>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</si>
  <si>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</si>
  <si>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</si>
  <si>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</si>
  <si>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</si>
  <si>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</si>
  <si>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</si>
  <si>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</si>
  <si>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</si>
  <si>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</si>
  <si>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</si>
  <si>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</si>
  <si>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</si>
  <si>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</si>
  <si>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</si>
  <si>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</si>
  <si>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</si>
  <si>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</si>
  <si>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</si>
  <si>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</si>
  <si>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</si>
  <si>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</si>
  <si>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</si>
  <si>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</si>
  <si>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</si>
  <si>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</si>
  <si>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</si>
  <si>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</si>
  <si>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</si>
  <si>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</si>
  <si>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</si>
  <si>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</si>
  <si>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</si>
  <si>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</si>
  <si>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</si>
  <si>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</si>
  <si>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</si>
  <si>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</si>
  <si>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</si>
  <si>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</si>
  <si>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</si>
  <si>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</si>
  <si>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</si>
  <si>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</si>
  <si>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</si>
  <si>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</si>
  <si>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</si>
  <si>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</si>
  <si>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</si>
  <si>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</si>
  <si>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</si>
  <si>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</si>
  <si>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</si>
  <si>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</si>
  <si>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</si>
  <si>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</si>
  <si>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</si>
  <si>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</si>
  <si>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</si>
  <si>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</si>
  <si>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</si>
  <si>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</si>
  <si>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</si>
  <si>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</si>
  <si>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</si>
  <si>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</si>
  <si>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</si>
  <si>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</si>
  <si>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</si>
  <si>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</si>
  <si>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</si>
  <si>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</si>
  <si>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</si>
  <si>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</si>
  <si>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</si>
  <si>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</si>
  <si>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</si>
  <si>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</si>
  <si>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</si>
  <si>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</si>
  <si>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</si>
  <si>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</si>
  <si>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</si>
  <si>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</si>
  <si>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</si>
  <si>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</si>
  <si>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</si>
  <si>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</si>
  <si>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</si>
  <si>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</si>
  <si>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</si>
  <si>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</si>
  <si>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</si>
  <si>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</si>
  <si>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</si>
  <si>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</si>
  <si>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</si>
  <si>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</si>
  <si>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</si>
  <si>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</si>
  <si>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</si>
  <si>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</si>
  <si>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</si>
  <si>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</si>
  <si>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</si>
  <si>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</si>
  <si>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</si>
  <si>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</si>
  <si>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</si>
  <si>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</si>
  <si>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</si>
  <si>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</si>
  <si>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</si>
  <si>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</si>
  <si>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</si>
  <si>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</si>
  <si>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</si>
  <si>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</si>
  <si>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</si>
  <si>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</si>
  <si>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</si>
  <si>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</si>
  <si>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</si>
  <si>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</si>
  <si>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</si>
  <si>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</si>
  <si>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</si>
  <si>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</si>
  <si>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</si>
  <si>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</si>
  <si>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</si>
  <si>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</si>
  <si>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</si>
  <si>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</si>
  <si>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</si>
  <si>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</si>
  <si>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</si>
  <si>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</si>
  <si>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</si>
  <si>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</si>
  <si>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</si>
  <si>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</si>
  <si>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</si>
  <si>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</si>
  <si>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</si>
  <si>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</si>
  <si>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</si>
  <si>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</si>
  <si>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</si>
  <si>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</si>
  <si>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</si>
  <si>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</si>
  <si>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</si>
  <si>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</si>
  <si>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</si>
  <si>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</si>
  <si>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</si>
  <si>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</si>
  <si>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</si>
  <si>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</si>
  <si>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</si>
  <si>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</si>
  <si>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</si>
  <si>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</si>
  <si>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</si>
  <si>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</si>
  <si>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</si>
  <si>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</si>
  <si>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</si>
  <si>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</si>
  <si>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</si>
  <si>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</si>
  <si>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</si>
  <si>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</si>
  <si>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</si>
  <si>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</si>
  <si>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</si>
  <si>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</si>
  <si>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</si>
  <si>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</si>
  <si>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</si>
  <si>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</si>
  <si>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</si>
  <si>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</si>
  <si>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</si>
  <si>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</si>
  <si>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</si>
  <si>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</si>
  <si>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</si>
  <si>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</si>
  <si>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</si>
  <si>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</si>
  <si>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</si>
  <si>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</si>
  <si>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</si>
  <si>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</si>
  <si>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</si>
  <si>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</si>
  <si>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</si>
  <si>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</si>
  <si>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</si>
  <si>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</si>
  <si>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</si>
  <si>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</si>
  <si>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</si>
  <si>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</si>
  <si>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</si>
  <si>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</si>
  <si>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</si>
  <si>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</si>
  <si>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</si>
  <si>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</si>
  <si>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</si>
  <si>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</si>
  <si>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</si>
  <si>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</si>
  <si>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</si>
  <si>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</si>
  <si>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</si>
  <si>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</si>
  <si>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</si>
  <si>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</si>
  <si>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</si>
  <si>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</si>
  <si>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</si>
  <si>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</si>
  <si>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</si>
  <si>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</si>
  <si>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</si>
  <si>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</si>
  <si>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</si>
  <si>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</si>
  <si>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</si>
  <si>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</si>
  <si>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</si>
  <si>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</si>
  <si>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</si>
  <si>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</si>
  <si>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</si>
  <si>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</si>
  <si>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</si>
  <si>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</si>
  <si>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</si>
  <si>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</si>
  <si>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</si>
  <si>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</si>
  <si>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</si>
  <si>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</si>
  <si>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</si>
  <si>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</si>
  <si>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</si>
  <si>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</si>
  <si>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</si>
  <si>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</si>
  <si>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</si>
  <si>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</si>
  <si>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</si>
  <si>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</si>
  <si>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</si>
  <si>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</si>
  <si>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</si>
  <si>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</si>
  <si>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</si>
  <si>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</si>
  <si>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</si>
  <si>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</si>
  <si>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</si>
  <si>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</si>
  <si>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</si>
  <si>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</si>
  <si>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</si>
  <si>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</si>
  <si>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</si>
  <si>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</si>
  <si>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</si>
  <si>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</si>
  <si>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</si>
  <si>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</si>
  <si>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</si>
  <si>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</si>
  <si>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</si>
  <si>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</si>
  <si>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</si>
  <si>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</si>
  <si>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</si>
  <si>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</si>
  <si>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</si>
  <si>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</si>
  <si>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</si>
  <si>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</si>
  <si>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</si>
  <si>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</si>
  <si>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</si>
  <si>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</si>
  <si>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</si>
  <si>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</si>
  <si>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</si>
  <si>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</si>
  <si>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</si>
  <si>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</si>
  <si>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</si>
  <si>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</si>
  <si>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</si>
  <si>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</si>
  <si>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</si>
  <si>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</si>
  <si>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</si>
  <si>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</si>
  <si>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</si>
  <si>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</si>
  <si>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</si>
  <si>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</si>
  <si>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</si>
  <si>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</si>
  <si>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</si>
  <si>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</si>
  <si>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</si>
  <si>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</si>
  <si>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</si>
  <si>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</si>
  <si>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</si>
  <si>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</si>
  <si>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</si>
  <si>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</si>
  <si>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</si>
  <si>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</si>
  <si>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</si>
  <si>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</si>
  <si>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</si>
  <si>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</si>
  <si>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</si>
  <si>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</si>
  <si>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</si>
  <si>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</si>
  <si>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</si>
  <si>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</si>
  <si>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</si>
  <si>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</si>
  <si>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</si>
  <si>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</si>
  <si>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</si>
  <si>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</si>
  <si>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</si>
  <si>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</si>
  <si>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</si>
  <si>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</si>
  <si>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</si>
  <si>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</si>
  <si>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</si>
  <si>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</si>
  <si>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</si>
  <si>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</si>
  <si>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</si>
  <si>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</si>
  <si>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</si>
  <si>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</si>
  <si>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</si>
  <si>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</si>
  <si>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</si>
  <si>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</si>
  <si>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</si>
  <si>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</si>
  <si>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</si>
  <si>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</si>
  <si>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</si>
  <si>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</si>
  <si>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</si>
  <si>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</si>
  <si>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</si>
  <si>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</si>
  <si>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</si>
  <si>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</si>
  <si>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</si>
  <si>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</si>
  <si>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</si>
  <si>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</si>
  <si>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</si>
  <si>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</si>
  <si>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</si>
  <si>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</si>
  <si>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</si>
  <si>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</si>
  <si>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</si>
  <si>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</si>
  <si>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</si>
  <si>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</si>
  <si>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</si>
  <si>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</si>
  <si>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</si>
  <si>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</si>
  <si>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</si>
  <si>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</si>
  <si>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</si>
  <si>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</si>
  <si>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</si>
  <si>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</si>
  <si>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</si>
  <si>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</si>
  <si>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</si>
  <si>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</si>
  <si>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</si>
  <si>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</si>
  <si>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</si>
  <si>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</si>
  <si>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</si>
  <si>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</si>
  <si>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</si>
  <si>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</si>
  <si>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</si>
  <si>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</si>
  <si>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</si>
  <si>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</si>
  <si>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</si>
  <si>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</si>
  <si>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</si>
  <si>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</si>
  <si>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</si>
  <si>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</si>
  <si>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</si>
  <si>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</si>
  <si>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</si>
  <si>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</si>
  <si>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</si>
  <si>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</si>
  <si>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</si>
  <si>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</si>
  <si>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</si>
  <si>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</si>
  <si>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</si>
  <si>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</si>
  <si>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</si>
  <si>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</si>
  <si>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</si>
  <si>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</si>
  <si>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</si>
  <si>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</si>
  <si>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</si>
  <si>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</si>
  <si>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</si>
  <si>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</si>
  <si>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</si>
  <si>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</si>
  <si>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</si>
  <si>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</si>
  <si>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</si>
  <si>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</si>
  <si>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</si>
  <si>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</si>
  <si>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</si>
  <si>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</si>
  <si>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</si>
  <si>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</si>
  <si>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</si>
  <si>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</si>
  <si>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</si>
  <si>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</si>
  <si>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</si>
  <si>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</si>
  <si>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</si>
  <si>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</si>
  <si>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</si>
  <si>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</si>
  <si>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</si>
  <si>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</si>
  <si>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</si>
  <si>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</si>
  <si>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</si>
  <si>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</si>
  <si>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</si>
  <si>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</si>
  <si>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</si>
  <si>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</si>
  <si>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</si>
  <si>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</si>
  <si>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</si>
  <si>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</si>
  <si>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</si>
  <si>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</si>
  <si>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</si>
  <si>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</si>
  <si>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</si>
  <si>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</si>
  <si>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</si>
  <si>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</si>
  <si>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</si>
  <si>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</si>
  <si>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</si>
  <si>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</si>
  <si>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</si>
  <si>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</si>
  <si>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</si>
  <si>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</si>
  <si>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</si>
  <si>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</si>
  <si>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</si>
  <si>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</si>
  <si>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</si>
  <si>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</si>
  <si>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</si>
  <si>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</si>
  <si>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</si>
  <si>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</si>
  <si>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</si>
  <si>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</si>
  <si>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</si>
  <si>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</si>
  <si>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</si>
  <si>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</si>
  <si>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</si>
  <si>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</si>
  <si>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</si>
  <si>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</si>
  <si>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</si>
  <si>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</si>
  <si>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</si>
  <si>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</si>
  <si>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</si>
  <si>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</si>
  <si>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</si>
  <si>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</si>
  <si>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</si>
  <si>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</si>
  <si>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</si>
  <si>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</si>
  <si>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</si>
  <si>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</si>
  <si>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</si>
  <si>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</si>
  <si>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</si>
  <si>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</si>
  <si>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</si>
  <si>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</si>
  <si>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</si>
  <si>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</si>
  <si>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</si>
  <si>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</si>
  <si>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</si>
  <si>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</si>
  <si>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</si>
  <si>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</si>
  <si>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</si>
  <si>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</si>
  <si>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</si>
  <si>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</si>
  <si>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</si>
  <si>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</si>
  <si>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</si>
  <si>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</si>
  <si>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</si>
  <si>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</si>
  <si>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</si>
  <si>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</si>
  <si>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</si>
  <si>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</si>
  <si>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</si>
  <si>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</si>
  <si>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</si>
  <si>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</si>
  <si>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</si>
  <si>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</si>
  <si>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</si>
  <si>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</si>
  <si>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</si>
  <si>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</si>
  <si>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</si>
  <si>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</si>
  <si>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</si>
  <si>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</si>
  <si>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</si>
  <si>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</si>
  <si>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</si>
  <si>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</si>
  <si>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</si>
  <si>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</si>
  <si>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</si>
  <si>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</si>
  <si>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</si>
  <si>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</si>
  <si>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</si>
  <si>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</si>
  <si>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</si>
  <si>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</si>
  <si>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</si>
  <si>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</si>
  <si>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</si>
  <si>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</si>
  <si>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</si>
  <si>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</si>
  <si>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</si>
  <si>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</si>
  <si>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</si>
  <si>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</si>
  <si>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</si>
  <si>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</si>
  <si>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</si>
  <si>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</si>
  <si>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</si>
  <si>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</si>
  <si>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</si>
  <si>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</si>
  <si>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</si>
  <si>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</si>
  <si>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</si>
  <si>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</si>
  <si>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</si>
  <si>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</si>
  <si>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</si>
  <si>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</si>
  <si>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</si>
  <si>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</si>
  <si>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</si>
  <si>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</si>
  <si>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</si>
  <si>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</si>
  <si>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</si>
  <si>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</si>
  <si>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</si>
  <si>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</si>
  <si>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</si>
  <si>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</si>
  <si>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</si>
  <si>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</si>
  <si>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</si>
  <si>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</si>
  <si>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</si>
  <si>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</si>
  <si>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</si>
  <si>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</si>
  <si>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</si>
  <si>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</si>
  <si>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</si>
  <si>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</si>
  <si>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</si>
  <si>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</si>
  <si>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</si>
  <si>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</si>
  <si>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</si>
  <si>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</si>
  <si>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</si>
  <si>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</si>
  <si>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</si>
  <si>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</si>
  <si>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</si>
  <si>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</si>
  <si>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</si>
  <si>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</si>
  <si>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</si>
  <si>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</si>
  <si>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</si>
  <si>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</si>
  <si>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</si>
  <si>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</si>
  <si>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</si>
  <si>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</si>
  <si>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</si>
  <si>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</si>
  <si>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</si>
  <si>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</si>
  <si>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</si>
  <si>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</si>
  <si>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</si>
  <si>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</si>
  <si>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</si>
  <si>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</si>
  <si>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</si>
  <si>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</si>
  <si>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</si>
  <si>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</si>
  <si>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</si>
  <si>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</si>
  <si>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</si>
  <si>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</si>
  <si>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</si>
  <si>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</si>
  <si>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</si>
  <si>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</si>
  <si>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</si>
  <si>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</si>
  <si>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</si>
  <si>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</si>
  <si>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</si>
  <si>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</si>
  <si>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</si>
  <si>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</si>
  <si>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</si>
  <si>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</si>
  <si>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</si>
  <si>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</si>
  <si>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</si>
  <si>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</si>
  <si>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</si>
  <si>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</si>
  <si>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</si>
  <si>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</si>
  <si>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</si>
  <si>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</si>
  <si>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</si>
  <si>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</si>
  <si>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</si>
  <si>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</si>
  <si>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</si>
  <si>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</si>
  <si>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</si>
  <si>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</si>
  <si>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</si>
  <si>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</si>
  <si>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</si>
  <si>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</si>
  <si>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</si>
  <si>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</si>
  <si>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</si>
  <si>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</si>
  <si>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</si>
  <si>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</si>
  <si>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</si>
  <si>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</si>
  <si>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</si>
  <si>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</si>
  <si>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</si>
  <si>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</si>
  <si>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</si>
  <si>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</si>
  <si>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</si>
  <si>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</si>
  <si>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</si>
  <si>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</si>
  <si>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</si>
  <si>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</si>
  <si>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</si>
  <si>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</si>
  <si>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</si>
  <si>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</si>
  <si>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</si>
  <si>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</si>
  <si>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</si>
  <si>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</si>
  <si>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</si>
  <si>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</si>
  <si>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</si>
  <si>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</si>
  <si>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</si>
  <si>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</si>
  <si>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</si>
  <si>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</si>
  <si>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</si>
  <si>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</si>
  <si>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</si>
  <si>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</si>
  <si>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</si>
  <si>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</si>
  <si>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</si>
  <si>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</si>
  <si>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</si>
  <si>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</si>
  <si>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</si>
  <si>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</si>
  <si>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</si>
  <si>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</si>
  <si>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</si>
  <si>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</si>
  <si>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</si>
  <si>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</si>
  <si>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</si>
  <si>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</si>
  <si>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</si>
  <si>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</si>
  <si>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</si>
  <si>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</si>
  <si>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</si>
  <si>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</si>
  <si>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</si>
  <si>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</si>
  <si>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</si>
  <si>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</si>
  <si>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</si>
  <si>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</si>
  <si>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</si>
  <si>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</si>
  <si>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</si>
  <si>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</si>
  <si>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</si>
  <si>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</si>
  <si>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</si>
  <si>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</si>
  <si>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</si>
  <si>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</si>
  <si>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</si>
  <si>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</si>
  <si>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</si>
  <si>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</si>
  <si>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</si>
  <si>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</si>
  <si>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</si>
  <si>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</si>
  <si>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</si>
  <si>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</si>
  <si>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</si>
  <si>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</si>
  <si>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</si>
  <si>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</si>
  <si>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</si>
  <si>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</si>
  <si>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</si>
  <si>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</si>
  <si>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</si>
  <si>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</si>
  <si>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</si>
  <si>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</si>
  <si>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</si>
  <si>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</si>
  <si>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</si>
  <si>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</si>
  <si>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</si>
  <si>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</si>
  <si>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</si>
  <si>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</si>
  <si>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</si>
  <si>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</si>
  <si>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</si>
  <si>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</si>
  <si>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</si>
  <si>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</si>
  <si>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</si>
  <si>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</si>
  <si>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</si>
  <si>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</si>
  <si>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</si>
  <si>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</si>
  <si>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</si>
  <si>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</si>
  <si>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</si>
  <si>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</si>
  <si>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</si>
  <si>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</si>
  <si>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</si>
  <si>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</si>
  <si>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</si>
  <si>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</si>
  <si>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</si>
  <si>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</si>
  <si>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</si>
  <si>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</si>
  <si>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</si>
  <si>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</si>
  <si>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</si>
  <si>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</si>
  <si>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</si>
  <si>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</si>
  <si>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</si>
  <si>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</si>
  <si>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</si>
  <si>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</si>
  <si>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</si>
  <si>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</si>
  <si>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</si>
  <si>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</si>
  <si>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</si>
  <si>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</si>
  <si>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</si>
  <si>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</si>
  <si>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</si>
  <si>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</si>
  <si>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</si>
  <si>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</si>
  <si>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</si>
  <si>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</si>
  <si>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</si>
  <si>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</si>
  <si>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</si>
  <si>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</si>
  <si>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</si>
  <si>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</si>
  <si>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</si>
  <si>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</si>
  <si>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</si>
  <si>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</si>
  <si>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</si>
  <si>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</si>
  <si>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</si>
  <si>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</si>
  <si>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</si>
  <si>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</si>
  <si>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</si>
  <si>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</si>
  <si>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</si>
  <si>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</si>
  <si>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</si>
  <si>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</si>
  <si>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</si>
  <si>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</si>
  <si>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</si>
  <si>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</si>
  <si>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</si>
  <si>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</si>
  <si>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</si>
  <si>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</si>
  <si>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</si>
  <si>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</si>
  <si>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</si>
  <si>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</si>
  <si>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</si>
  <si>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</si>
  <si>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</si>
  <si>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</si>
  <si>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</si>
  <si>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</si>
  <si>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</si>
  <si>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</si>
  <si>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</si>
  <si>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</si>
  <si>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</si>
  <si>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</si>
  <si>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</si>
  <si>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</si>
  <si>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</si>
  <si>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</si>
  <si>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</si>
  <si>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</si>
  <si>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</si>
  <si>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</si>
  <si>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</si>
  <si>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</si>
  <si>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</si>
  <si>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</si>
  <si>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</si>
  <si>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</si>
  <si>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</si>
  <si>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</si>
  <si>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</si>
  <si>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</si>
  <si>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</si>
  <si>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</si>
  <si>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</si>
  <si>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</si>
  <si>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</si>
  <si>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</si>
  <si>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</si>
  <si>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</si>
  <si>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</si>
  <si>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</si>
  <si>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</si>
  <si>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</si>
  <si>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</si>
  <si>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</si>
  <si>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</si>
  <si>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</si>
  <si>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</si>
  <si>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</si>
  <si>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</si>
  <si>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</si>
  <si>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</si>
  <si>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</si>
  <si>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</si>
  <si>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</si>
  <si>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</si>
  <si>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</si>
  <si>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</si>
  <si>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</si>
  <si>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</si>
  <si>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</si>
  <si>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</si>
  <si>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</si>
  <si>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</si>
  <si>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</si>
  <si>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</si>
  <si>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</si>
  <si>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</si>
  <si>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</si>
  <si>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</si>
  <si>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</si>
  <si>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</si>
  <si>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</si>
  <si>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</si>
  <si>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</si>
  <si>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</si>
  <si>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</si>
  <si>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</si>
  <si>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</si>
  <si>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</si>
  <si>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</si>
  <si>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</si>
  <si>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</si>
  <si>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</si>
  <si>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</si>
  <si>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</si>
  <si>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</si>
  <si>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</si>
  <si>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</si>
  <si>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</si>
  <si>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</si>
  <si>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</si>
  <si>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</si>
  <si>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</si>
  <si>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</si>
  <si>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</si>
  <si>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</si>
  <si>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</si>
  <si>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</si>
  <si>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</si>
  <si>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</si>
  <si>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</si>
  <si>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</si>
  <si>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</si>
  <si>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</si>
  <si>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</si>
  <si>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</si>
  <si>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</si>
  <si>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</si>
  <si>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</si>
  <si>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</si>
  <si>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</si>
  <si>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</si>
  <si>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</si>
  <si>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</si>
  <si>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</si>
  <si>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</si>
  <si>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</si>
  <si>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</si>
  <si>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</si>
  <si>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</si>
  <si>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</si>
  <si>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</si>
  <si>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</si>
  <si>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</si>
  <si>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</si>
  <si>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</si>
  <si>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</si>
  <si>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</si>
  <si>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</si>
  <si>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</si>
  <si>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</si>
  <si>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</si>
  <si>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</si>
  <si>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</si>
  <si>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</si>
  <si>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</si>
  <si>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</si>
  <si>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</si>
  <si>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</si>
  <si>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</si>
  <si>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</si>
  <si>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</si>
  <si>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</si>
  <si>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</si>
  <si>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</si>
  <si>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</si>
  <si>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</si>
  <si>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</si>
  <si>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</si>
  <si>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</si>
  <si>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</si>
  <si>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</si>
  <si>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</si>
  <si>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</si>
  <si>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</si>
  <si>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</si>
  <si>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</si>
  <si>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</si>
  <si>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</si>
  <si>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</si>
  <si>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</si>
  <si>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</si>
  <si>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</si>
  <si>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</si>
  <si>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</si>
  <si>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</si>
  <si>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</si>
  <si>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</si>
  <si>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</si>
  <si>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</si>
  <si>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</si>
  <si>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</si>
  <si>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</si>
  <si>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</si>
  <si>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</si>
  <si>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</si>
  <si>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</si>
  <si>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</si>
  <si>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</si>
  <si>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</si>
  <si>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</si>
  <si>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</si>
  <si>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</si>
  <si>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</si>
  <si>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</si>
  <si>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</si>
  <si>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</si>
  <si>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</si>
  <si>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</si>
  <si>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</si>
  <si>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</si>
  <si>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</si>
  <si>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</si>
  <si>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</si>
  <si>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</si>
  <si>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</si>
  <si>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</si>
  <si>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</si>
  <si>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</si>
  <si>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</si>
  <si>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</si>
  <si>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</si>
  <si>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</si>
  <si>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</si>
  <si>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</si>
  <si>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</si>
  <si>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</si>
  <si>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</si>
  <si>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</si>
  <si>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</si>
  <si>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</si>
  <si>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</si>
  <si>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</si>
  <si>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</si>
  <si>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</si>
  <si>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</si>
  <si>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</si>
  <si>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</si>
  <si>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</si>
  <si>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</si>
  <si>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</si>
  <si>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</si>
  <si>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</si>
  <si>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</si>
  <si>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</si>
  <si>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</si>
  <si>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</si>
  <si>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</si>
  <si>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</si>
  <si>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</si>
  <si>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</si>
  <si>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</si>
  <si>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</si>
  <si>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</si>
  <si>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</si>
  <si>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</si>
  <si>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</si>
  <si>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</si>
  <si>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</si>
  <si>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</si>
  <si>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</si>
  <si>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</si>
  <si>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</si>
  <si>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</si>
  <si>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</si>
  <si>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</si>
  <si>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</si>
  <si>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</si>
  <si>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</si>
  <si>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</si>
  <si>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</si>
  <si>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</si>
  <si>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</si>
  <si>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</si>
  <si>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</si>
  <si>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</si>
  <si>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</si>
  <si>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</si>
  <si>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</si>
  <si>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</si>
  <si>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</si>
  <si>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</si>
  <si>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</si>
  <si>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</si>
  <si>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</si>
  <si>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</si>
  <si>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</si>
  <si>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</si>
  <si>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</si>
  <si>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</si>
  <si>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</si>
  <si>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</si>
  <si>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</si>
  <si>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</si>
  <si>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</si>
  <si>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</si>
  <si>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</si>
  <si>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</si>
  <si>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</si>
  <si>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</si>
  <si>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</si>
  <si>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</si>
  <si>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</si>
  <si>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</si>
  <si>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</si>
  <si>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</si>
  <si>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</si>
  <si>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</si>
  <si>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</si>
  <si>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</si>
  <si>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</si>
  <si>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</si>
  <si>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</si>
  <si>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</si>
  <si>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</si>
  <si>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</si>
  <si>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</si>
  <si>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</si>
  <si>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</si>
  <si>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</si>
  <si>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</si>
  <si>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</si>
  <si>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</si>
  <si>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</si>
  <si>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</si>
  <si>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</si>
  <si>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</si>
  <si>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</si>
  <si>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</si>
  <si>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</si>
  <si>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</si>
  <si>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</si>
  <si>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</si>
  <si>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</si>
  <si>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</si>
  <si>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</si>
  <si>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</si>
  <si>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</si>
  <si>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</si>
  <si>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</si>
  <si>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</si>
  <si>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</si>
  <si>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</si>
  <si>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</si>
  <si>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</si>
  <si>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</si>
  <si>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</si>
  <si>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</si>
  <si>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</si>
  <si>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</si>
  <si>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</si>
  <si>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</si>
  <si>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</si>
  <si>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</si>
  <si>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</si>
  <si>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</si>
  <si>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</si>
  <si>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</si>
  <si>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</si>
  <si>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</si>
  <si>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</si>
  <si>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</si>
  <si>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</si>
  <si>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</si>
  <si>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</si>
  <si>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</si>
  <si>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</si>
  <si>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</si>
  <si>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</si>
  <si>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</si>
  <si>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</si>
  <si>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</si>
  <si>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</si>
  <si>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</si>
  <si>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</si>
  <si>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</si>
  <si>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</si>
  <si>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</si>
  <si>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</si>
  <si>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</si>
  <si>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</si>
  <si>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</si>
  <si>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</si>
  <si>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</si>
  <si>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</si>
  <si>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</si>
  <si>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</si>
  <si>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</si>
  <si>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</si>
  <si>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</si>
  <si>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</si>
  <si>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</si>
  <si>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</si>
  <si>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</si>
  <si>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</si>
  <si>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</si>
  <si>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</si>
  <si>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</si>
  <si>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</si>
  <si>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</si>
  <si>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</si>
  <si>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</si>
  <si>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</si>
  <si>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</si>
  <si>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</si>
  <si>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</si>
  <si>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</si>
  <si>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</si>
  <si>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</si>
  <si>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</si>
  <si>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</si>
  <si>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</si>
  <si>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</si>
  <si>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</si>
  <si>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</si>
  <si>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</si>
  <si>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</si>
  <si>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</si>
  <si>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</si>
  <si>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</si>
  <si>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</si>
  <si>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</si>
  <si>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</si>
  <si>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</si>
  <si>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</si>
  <si>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</si>
  <si>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</si>
  <si>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</si>
  <si>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</si>
  <si>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</si>
  <si>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</si>
  <si>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</si>
  <si>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</si>
  <si>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</si>
  <si>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</si>
  <si>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</si>
  <si>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</si>
  <si>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</si>
  <si>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</si>
  <si>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</si>
  <si>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</si>
  <si>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</si>
  <si>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</si>
  <si>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</si>
  <si>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</si>
  <si>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</si>
  <si>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</si>
  <si>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</si>
  <si>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</si>
  <si>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</si>
  <si>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</si>
  <si>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</si>
  <si>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</si>
  <si>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</si>
  <si>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</si>
  <si>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</si>
  <si>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</si>
  <si>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</si>
  <si>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</si>
  <si>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</si>
  <si>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</si>
  <si>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</si>
  <si>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</si>
  <si>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</si>
  <si>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</si>
  <si>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</si>
  <si>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</si>
  <si>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</si>
  <si>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</si>
  <si>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</si>
  <si>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</si>
  <si>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</si>
  <si>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</si>
  <si>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</si>
  <si>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</si>
  <si>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</si>
  <si>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</si>
  <si>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</si>
  <si>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</si>
  <si>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</si>
  <si>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</si>
  <si>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</si>
  <si>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</si>
  <si>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</si>
  <si>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</si>
  <si>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</si>
  <si>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</si>
  <si>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</si>
  <si>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</si>
  <si>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</si>
  <si>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</si>
  <si>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</si>
  <si>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</si>
  <si>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</si>
  <si>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</si>
  <si>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</si>
  <si>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</si>
  <si>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</si>
  <si>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</si>
  <si>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</si>
  <si>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</si>
  <si>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</si>
  <si>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</si>
  <si>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</si>
  <si>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</si>
  <si>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</si>
  <si>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</si>
  <si>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</si>
  <si>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</si>
  <si>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</si>
  <si>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</si>
  <si>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</si>
  <si>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</si>
  <si>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</si>
  <si>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</si>
  <si>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</si>
  <si>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</si>
  <si>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</si>
  <si>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</si>
  <si>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</si>
  <si>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</si>
  <si>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</si>
  <si>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</si>
  <si>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</si>
  <si>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</si>
  <si>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</si>
  <si>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</si>
  <si>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</si>
  <si>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</si>
  <si>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</si>
  <si>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</si>
  <si>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</si>
  <si>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</si>
  <si>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</si>
  <si>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</si>
  <si>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</si>
  <si>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</si>
  <si>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</si>
  <si>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</si>
  <si>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</si>
  <si>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</si>
  <si>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</si>
  <si>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</si>
  <si>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</si>
  <si>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</si>
  <si>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</si>
  <si>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</si>
  <si>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</si>
  <si>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</si>
  <si>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</si>
  <si>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</si>
  <si>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</si>
  <si>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</si>
  <si>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</si>
  <si>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</si>
  <si>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</si>
  <si>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</si>
  <si>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</si>
  <si>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</si>
  <si>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</si>
  <si>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</si>
  <si>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</si>
  <si>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</si>
  <si>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</si>
  <si>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</si>
  <si>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</si>
  <si>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</si>
  <si>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</si>
  <si>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</si>
  <si>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</si>
  <si>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</si>
  <si>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</si>
  <si>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</si>
  <si>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</si>
  <si>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</si>
  <si>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</si>
  <si>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</si>
  <si>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</si>
  <si>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</si>
  <si>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</si>
  <si>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</si>
  <si>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</si>
  <si>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</si>
  <si>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</si>
  <si>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</si>
  <si>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</si>
  <si>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</si>
  <si>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</si>
  <si>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</si>
  <si>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</si>
  <si>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</si>
  <si>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</si>
  <si>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</si>
  <si>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</si>
  <si>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</si>
  <si>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</si>
  <si>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</si>
  <si>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</si>
  <si>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</si>
  <si>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</si>
  <si>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</si>
  <si>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</si>
  <si>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</si>
  <si>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</si>
  <si>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</si>
  <si>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</si>
  <si>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</si>
  <si>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</si>
  <si>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</si>
  <si>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</si>
  <si>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</si>
  <si>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</si>
  <si>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</si>
  <si>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</si>
  <si>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</si>
  <si>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</si>
  <si>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</si>
  <si>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</si>
  <si>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</si>
  <si>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</si>
  <si>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</si>
  <si>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</si>
  <si>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</si>
  <si>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</si>
  <si>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</si>
  <si>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</si>
  <si>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</si>
  <si>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</si>
  <si>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</si>
  <si>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</si>
  <si>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</si>
  <si>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</si>
  <si>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</si>
  <si>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</si>
  <si>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</si>
  <si>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</si>
  <si>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</si>
  <si>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</si>
  <si>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</si>
  <si>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</si>
  <si>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</si>
  <si>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</si>
  <si>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</si>
  <si>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</si>
  <si>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</si>
  <si>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</si>
  <si>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</si>
  <si>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</si>
  <si>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</si>
  <si>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</si>
  <si>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</si>
  <si>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</si>
  <si>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</si>
  <si>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</si>
  <si>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</si>
  <si>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</si>
  <si>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</si>
  <si>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</si>
  <si>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</si>
  <si>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</si>
  <si>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</si>
  <si>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</si>
  <si>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</si>
  <si>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</si>
  <si>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</si>
  <si>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</si>
  <si>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</si>
  <si>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</si>
  <si>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</si>
  <si>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</si>
  <si>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</si>
  <si>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</si>
  <si>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</si>
  <si>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</si>
  <si>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</si>
  <si>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</si>
  <si>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</si>
  <si>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</si>
  <si>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</si>
  <si>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</si>
  <si>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</si>
  <si>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</si>
  <si>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</si>
  <si>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</si>
  <si>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</si>
  <si>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</si>
  <si>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</si>
  <si>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</si>
  <si>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</si>
  <si>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</si>
  <si>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</si>
  <si>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</si>
  <si>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</si>
  <si>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</si>
  <si>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</si>
  <si>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</si>
  <si>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</si>
  <si>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</si>
  <si>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</si>
  <si>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</si>
  <si>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</si>
  <si>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</si>
  <si>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</si>
  <si>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</si>
  <si>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</si>
  <si>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</si>
  <si>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</si>
  <si>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</si>
  <si>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</si>
  <si>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</si>
  <si>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</si>
  <si>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</si>
  <si>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</si>
  <si>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</si>
  <si>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</si>
  <si>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</si>
  <si>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</si>
  <si>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</si>
  <si>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</si>
  <si>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</si>
  <si>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</si>
  <si>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</si>
  <si>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</si>
  <si>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</si>
  <si>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</si>
  <si>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</si>
  <si>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</si>
  <si>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</si>
  <si>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</si>
  <si>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</si>
  <si>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</si>
  <si>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</si>
  <si>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</si>
  <si>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</si>
  <si>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</si>
  <si>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</si>
  <si>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</si>
  <si>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</si>
  <si>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</si>
  <si>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</si>
  <si>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</si>
  <si>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</si>
  <si>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</si>
  <si>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</si>
  <si>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</si>
  <si>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</si>
  <si>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</si>
  <si>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</si>
  <si>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</si>
  <si>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</si>
  <si>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</si>
  <si>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</si>
  <si>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</si>
  <si>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</si>
  <si>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</si>
  <si>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</si>
  <si>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</si>
  <si>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</si>
  <si>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</si>
  <si>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</si>
  <si>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</si>
  <si>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</si>
  <si>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</si>
  <si>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</si>
  <si>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</si>
  <si>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</si>
  <si>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</si>
  <si>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</si>
  <si>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</si>
  <si>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</si>
  <si>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</si>
  <si>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</si>
  <si>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</si>
  <si>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</si>
  <si>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</si>
  <si>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</si>
  <si>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</si>
  <si>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</si>
  <si>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</si>
  <si>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</si>
  <si>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</si>
  <si>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</si>
  <si>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</si>
  <si>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</si>
  <si>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</si>
  <si>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</si>
  <si>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</si>
  <si>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</si>
  <si>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</si>
  <si>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</si>
  <si>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</si>
  <si>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</si>
  <si>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</si>
  <si>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</si>
  <si>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</si>
  <si>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</si>
  <si>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</si>
  <si>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</si>
  <si>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</si>
  <si>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</si>
  <si>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</si>
  <si>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</si>
  <si>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</si>
  <si>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</si>
  <si>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</si>
  <si>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</si>
  <si>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</si>
  <si>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</si>
  <si>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</si>
  <si>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</si>
  <si>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</si>
  <si>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</si>
  <si>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</si>
  <si>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</si>
  <si>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</si>
  <si>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</si>
  <si>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</si>
  <si>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</si>
  <si>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</si>
  <si>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</si>
  <si>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</si>
  <si>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</si>
  <si>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</si>
  <si>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</si>
  <si>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</si>
  <si>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</si>
  <si>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</si>
  <si>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</si>
  <si>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</si>
  <si>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</si>
  <si>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</si>
  <si>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</si>
  <si>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</si>
  <si>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</si>
  <si>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</si>
  <si>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</si>
  <si>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</si>
  <si>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</si>
  <si>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</si>
  <si>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</si>
  <si>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</si>
  <si>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</si>
  <si>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</si>
  <si>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</si>
  <si>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</si>
  <si>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</si>
  <si>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</si>
  <si>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</si>
  <si>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</si>
  <si>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</si>
  <si>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</si>
  <si>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</si>
  <si>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</si>
  <si>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</si>
  <si>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</si>
  <si>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</si>
  <si>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</si>
  <si>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</si>
  <si>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</si>
  <si>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</si>
  <si>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</si>
  <si>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</si>
  <si>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</si>
  <si>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</si>
  <si>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</si>
  <si>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</si>
  <si>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</si>
  <si>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</si>
  <si>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</si>
  <si>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</si>
  <si>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</si>
  <si>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</si>
  <si>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</si>
  <si>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</si>
  <si>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</si>
  <si>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</si>
  <si>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</si>
  <si>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</si>
  <si>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</si>
  <si>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</si>
  <si>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</si>
  <si>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</si>
  <si>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</si>
  <si>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</si>
  <si>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</si>
  <si>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</si>
  <si>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</si>
  <si>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</si>
  <si>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</si>
  <si>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</si>
  <si>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</si>
  <si>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</si>
  <si>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</si>
  <si>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</si>
  <si>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</si>
  <si>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</si>
  <si>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</si>
  <si>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</si>
  <si>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</si>
  <si>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</si>
  <si>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</si>
  <si>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</si>
  <si>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</si>
  <si>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</si>
  <si>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</si>
  <si>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</si>
  <si>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</si>
  <si>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</si>
  <si>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</si>
  <si>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</si>
  <si>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</si>
  <si>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</si>
  <si>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</si>
  <si>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</si>
  <si>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</si>
  <si>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</si>
  <si>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</si>
  <si>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</si>
  <si>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</si>
  <si>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</si>
  <si>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</si>
  <si>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</si>
  <si>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</si>
  <si>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</si>
  <si>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</si>
  <si>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</si>
  <si>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</si>
  <si>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</si>
  <si>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</si>
  <si>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</si>
  <si>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</si>
  <si>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</si>
  <si>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</si>
  <si>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</si>
  <si>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</si>
  <si>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</si>
  <si>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</si>
  <si>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</si>
  <si>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</si>
  <si>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</si>
  <si>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</si>
  <si>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</si>
  <si>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</si>
  <si>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</si>
  <si>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</si>
  <si>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</si>
  <si>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</si>
  <si>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</si>
  <si>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</si>
  <si>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</si>
  <si>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</si>
  <si>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</si>
  <si>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</si>
  <si>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</si>
  <si>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</si>
  <si>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</si>
  <si>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</si>
  <si>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</si>
  <si>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</si>
  <si>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</si>
  <si>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</si>
  <si>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</si>
  <si>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</si>
  <si>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</si>
  <si>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</si>
  <si>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</si>
  <si>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</si>
  <si>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</si>
  <si>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</si>
  <si>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</si>
  <si>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</si>
  <si>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</si>
  <si>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</si>
  <si>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</si>
  <si>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</si>
  <si>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</si>
  <si>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</si>
  <si>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</si>
  <si>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</si>
  <si>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</si>
  <si>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</si>
  <si>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</si>
  <si>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</si>
  <si>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</si>
  <si>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</si>
  <si>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</si>
  <si>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</si>
  <si>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</si>
  <si>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</si>
  <si>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</si>
  <si>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</si>
  <si>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</si>
  <si>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</si>
  <si>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</si>
  <si>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</si>
  <si>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</si>
  <si>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</si>
  <si>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</si>
  <si>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</si>
  <si>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</si>
  <si>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</si>
  <si>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</si>
  <si>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</si>
  <si>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</si>
  <si>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</si>
  <si>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</si>
  <si>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</si>
  <si>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</si>
  <si>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</si>
  <si>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</si>
  <si>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</si>
  <si>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</si>
  <si>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</si>
  <si>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</si>
  <si>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</si>
  <si>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</si>
  <si>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</si>
  <si>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</si>
  <si>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</si>
  <si>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</si>
  <si>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</si>
  <si>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</si>
  <si>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</si>
  <si>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</si>
  <si>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</si>
  <si>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</si>
  <si>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</si>
  <si>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</si>
  <si>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</si>
  <si>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</si>
  <si>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</si>
  <si>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</si>
  <si>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</si>
  <si>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</si>
  <si>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</si>
  <si>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</si>
  <si>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</si>
  <si>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</si>
  <si>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</si>
  <si>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</si>
  <si>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</si>
  <si>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</si>
  <si>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</si>
  <si>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</si>
  <si>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</si>
  <si>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</si>
  <si>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</si>
  <si>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</si>
  <si>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</si>
  <si>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</si>
  <si>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</si>
  <si>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</si>
  <si>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</si>
  <si>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</si>
  <si>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</si>
  <si>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</si>
  <si>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</si>
  <si>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</si>
  <si>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</si>
  <si>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</si>
  <si>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</si>
  <si>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</si>
  <si>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</si>
  <si>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</si>
  <si>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</si>
  <si>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</si>
  <si>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</si>
  <si>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</si>
  <si>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</si>
  <si>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</si>
  <si>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</si>
  <si>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</si>
  <si>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</si>
  <si>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</si>
  <si>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</si>
  <si>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</si>
  <si>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</si>
  <si>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</si>
  <si>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</si>
  <si>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</si>
  <si>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</si>
  <si>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</si>
  <si>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</si>
  <si>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</si>
  <si>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</si>
  <si>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</si>
  <si>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</si>
  <si>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</si>
  <si>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</si>
  <si>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</si>
  <si>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</si>
  <si>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</si>
  <si>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</si>
  <si>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</si>
  <si>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</si>
  <si>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</si>
  <si>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</si>
  <si>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</si>
  <si>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</si>
  <si>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</si>
  <si>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</si>
  <si>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</si>
  <si>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</si>
  <si>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</si>
  <si>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</si>
  <si>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</si>
  <si>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</si>
  <si>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</si>
  <si>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</si>
  <si>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</si>
  <si>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</si>
  <si>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</si>
  <si>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</si>
  <si>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</si>
  <si>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</si>
  <si>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</si>
  <si>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</si>
  <si>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</si>
  <si>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</si>
  <si>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</si>
  <si>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</si>
  <si>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</si>
  <si>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</si>
  <si>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</si>
  <si>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</si>
  <si>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</si>
  <si>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</si>
  <si>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</si>
  <si>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</si>
  <si>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</si>
  <si>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</si>
  <si>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</si>
  <si>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</si>
  <si>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</si>
  <si>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</si>
  <si>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</si>
  <si>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</si>
  <si>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</si>
  <si>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</si>
  <si>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</si>
  <si>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</si>
  <si>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</si>
  <si>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</si>
  <si>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</si>
  <si>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</si>
  <si>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</si>
  <si>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</si>
  <si>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</si>
  <si>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</si>
  <si>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</si>
  <si>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</si>
  <si>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</si>
  <si>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</si>
  <si>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</si>
  <si>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</si>
  <si>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</si>
  <si>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</si>
  <si>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</si>
  <si>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</si>
  <si>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</si>
  <si>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</si>
  <si>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</si>
  <si>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</si>
  <si>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</si>
  <si>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</si>
  <si>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</si>
  <si>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</si>
  <si>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</si>
  <si>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</si>
  <si>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</si>
  <si>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</si>
  <si>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</si>
  <si>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</si>
  <si>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</si>
  <si>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</si>
  <si>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</si>
  <si>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</si>
  <si>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</si>
  <si>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</si>
  <si>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</si>
  <si>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</si>
  <si>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</si>
  <si>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</si>
  <si>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</si>
  <si>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</si>
  <si>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</si>
  <si>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</si>
  <si>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</si>
  <si>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</si>
  <si>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</si>
  <si>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</si>
  <si>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</si>
  <si>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</si>
  <si>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</si>
  <si>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</si>
  <si>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</si>
  <si>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</si>
  <si>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</si>
  <si>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</si>
  <si>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</si>
  <si>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</si>
  <si>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</si>
  <si>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</si>
  <si>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</si>
  <si>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</si>
  <si>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</si>
  <si>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</si>
  <si>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</si>
  <si>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</si>
  <si>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</si>
  <si>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</si>
  <si>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</si>
  <si>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</si>
  <si>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</si>
  <si>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</si>
  <si>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</si>
  <si>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</si>
  <si>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</si>
  <si>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</si>
  <si>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</si>
  <si>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</si>
  <si>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</si>
  <si>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</si>
  <si>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</si>
  <si>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</si>
  <si>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</si>
  <si>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</si>
  <si>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</si>
  <si>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</si>
  <si>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</si>
  <si>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</si>
  <si>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</si>
  <si>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</si>
  <si>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</si>
  <si>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</si>
  <si>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</si>
  <si>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</si>
  <si>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</si>
  <si>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</si>
  <si>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</si>
  <si>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</si>
  <si>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</si>
  <si>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</si>
  <si>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</si>
  <si>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</si>
  <si>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</si>
  <si>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</si>
  <si>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</si>
  <si>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</si>
  <si>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</si>
  <si>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</si>
  <si>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</si>
  <si>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</si>
  <si>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</si>
  <si>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</si>
  <si>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</si>
  <si>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</si>
  <si>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</si>
  <si>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</si>
  <si>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</si>
  <si>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</si>
  <si>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</si>
  <si>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</si>
  <si>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</si>
  <si>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</si>
  <si>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</si>
  <si>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</si>
  <si>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</si>
  <si>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</si>
  <si>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</si>
  <si>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</si>
  <si>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</si>
  <si>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</si>
  <si>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</si>
  <si>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</si>
  <si>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</si>
  <si>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</si>
  <si>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</si>
  <si>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</si>
  <si>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</si>
  <si>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</si>
  <si>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</si>
  <si>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</si>
  <si>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</si>
  <si>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</si>
  <si>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</si>
  <si>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</si>
  <si>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</si>
  <si>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</si>
  <si>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</si>
  <si>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</si>
  <si>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</si>
  <si>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</si>
  <si>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</si>
  <si>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</si>
  <si>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</si>
  <si>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</si>
  <si>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</si>
  <si>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</si>
  <si>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</si>
  <si>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</si>
  <si>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</si>
  <si>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</si>
  <si>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</si>
  <si>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</si>
  <si>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</si>
  <si>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</si>
  <si>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</si>
  <si>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</si>
  <si>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</si>
  <si>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</si>
  <si>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</si>
  <si>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</si>
  <si>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</si>
  <si>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</si>
  <si>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</si>
  <si>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</si>
  <si>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</si>
  <si>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</si>
  <si>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</si>
  <si>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</si>
  <si>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</si>
  <si>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</si>
  <si>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</si>
  <si>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</si>
  <si>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</si>
  <si>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</si>
  <si>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</si>
  <si>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</si>
  <si>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</si>
  <si>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</si>
  <si>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</si>
  <si>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</si>
  <si>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</si>
  <si>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</si>
  <si>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</si>
  <si>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</si>
  <si>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</si>
  <si>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</si>
  <si>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</si>
  <si>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</si>
  <si>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</si>
  <si>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</si>
  <si>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</si>
  <si>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</si>
  <si>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</si>
  <si>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</si>
  <si>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</si>
  <si>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</si>
  <si>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</si>
  <si>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</si>
  <si>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</si>
  <si>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</si>
  <si>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</si>
  <si>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</si>
  <si>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</si>
  <si>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</si>
  <si>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</si>
  <si>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</si>
  <si>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</si>
  <si>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</si>
  <si>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</si>
  <si>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</si>
  <si>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</si>
  <si>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</si>
  <si>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</si>
  <si>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</si>
  <si>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</si>
  <si>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</si>
  <si>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</si>
  <si>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</si>
  <si>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</si>
  <si>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</si>
  <si>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</si>
  <si>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</si>
  <si>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</si>
  <si>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</si>
  <si>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</si>
  <si>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</si>
  <si>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</si>
  <si>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</si>
  <si>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</si>
  <si>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</si>
  <si>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</si>
  <si>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</si>
  <si>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</si>
  <si>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</si>
  <si>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</si>
  <si>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</si>
  <si>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</si>
  <si>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</si>
  <si>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</si>
  <si>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</si>
  <si>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</si>
  <si>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</si>
  <si>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</si>
  <si>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</si>
  <si>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</si>
  <si>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</si>
  <si>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</si>
  <si>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</si>
  <si>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</si>
  <si>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</si>
  <si>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</si>
  <si>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</si>
  <si>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</si>
  <si>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</si>
  <si>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</si>
  <si>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</si>
  <si>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</si>
  <si>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</si>
  <si>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</si>
  <si>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</si>
  <si>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</si>
  <si>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</si>
  <si>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</si>
  <si>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</si>
  <si>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</si>
  <si>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</si>
  <si>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</si>
  <si>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</si>
  <si>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</si>
  <si>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</si>
  <si>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</si>
  <si>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</si>
  <si>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</si>
  <si>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</si>
  <si>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</si>
  <si>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</si>
  <si>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</si>
  <si>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</si>
  <si>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</si>
  <si>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</si>
  <si>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</si>
  <si>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</si>
  <si>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</si>
  <si>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</si>
  <si>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</si>
  <si>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</si>
  <si>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</si>
  <si>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</si>
  <si>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</si>
  <si>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</si>
  <si>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</si>
  <si>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</si>
  <si>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</si>
  <si>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</si>
  <si>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</si>
  <si>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</si>
  <si>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</si>
  <si>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</si>
  <si>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</si>
  <si>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</si>
  <si>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</si>
  <si>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</si>
  <si>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</si>
  <si>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</si>
  <si>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</si>
  <si>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</si>
  <si>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</si>
  <si>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</si>
  <si>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</si>
  <si>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</si>
  <si>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</si>
  <si>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</si>
  <si>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</si>
  <si>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</si>
  <si>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</si>
  <si>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</si>
  <si>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</si>
  <si>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</si>
  <si>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</si>
  <si>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</si>
  <si>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</si>
  <si>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</si>
  <si>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</si>
  <si>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</si>
  <si>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</si>
  <si>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</si>
  <si>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</si>
  <si>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</si>
  <si>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</si>
  <si>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</si>
  <si>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</si>
  <si>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</si>
  <si>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</si>
  <si>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</si>
  <si>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</si>
  <si>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</si>
  <si>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</si>
  <si>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</si>
  <si>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</si>
  <si>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</si>
  <si>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</si>
  <si>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</si>
  <si>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</si>
  <si>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</si>
  <si>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</si>
  <si>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</si>
  <si>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</si>
  <si>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</si>
  <si>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</si>
  <si>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</si>
  <si>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</si>
  <si>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</si>
  <si>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</si>
  <si>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</si>
  <si>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</si>
  <si>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</si>
  <si>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</si>
  <si>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</si>
  <si>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</si>
  <si>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</si>
  <si>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</si>
  <si>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</si>
  <si>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</si>
  <si>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</si>
  <si>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</si>
  <si>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</si>
  <si>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</si>
  <si>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</si>
  <si>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</si>
  <si>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</si>
  <si>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</si>
  <si>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</si>
  <si>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</si>
  <si>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</si>
  <si>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</si>
  <si>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</si>
  <si>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</si>
  <si>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</si>
  <si>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</si>
  <si>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</si>
  <si>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</si>
  <si>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</si>
  <si>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</si>
  <si>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</si>
  <si>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</si>
  <si>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</si>
  <si>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</si>
  <si>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</si>
  <si>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</si>
  <si>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</si>
  <si>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</si>
  <si>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</si>
  <si>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</si>
  <si>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</si>
  <si>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</si>
  <si>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</si>
  <si>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</si>
  <si>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</si>
  <si>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</si>
  <si>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</si>
  <si>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</si>
  <si>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</si>
  <si>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</si>
  <si>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</si>
  <si>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</si>
  <si>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</si>
  <si>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</si>
  <si>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</si>
  <si>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</si>
  <si>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</si>
  <si>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</si>
  <si>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</si>
  <si>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</si>
  <si>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</si>
  <si>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</si>
  <si>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</si>
  <si>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</si>
  <si>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</si>
  <si>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</si>
  <si>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</si>
  <si>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</si>
  <si>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</si>
  <si>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</si>
  <si>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</si>
  <si>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</si>
  <si>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</si>
  <si>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</si>
  <si>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</si>
  <si>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</si>
  <si>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</si>
  <si>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</si>
  <si>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</si>
  <si>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</si>
  <si>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</si>
  <si>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</si>
  <si>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</si>
  <si>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</si>
  <si>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</si>
  <si>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</si>
  <si>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</si>
  <si>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</si>
  <si>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</si>
  <si>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</si>
  <si>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</si>
  <si>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</si>
  <si>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</si>
  <si>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</si>
  <si>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</si>
  <si>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</si>
  <si>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</si>
  <si>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</si>
  <si>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</si>
  <si>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</si>
  <si>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</si>
  <si>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</si>
  <si>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</si>
  <si>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</si>
  <si>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</si>
  <si>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</si>
  <si>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</si>
  <si>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</si>
  <si>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</si>
  <si>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</si>
  <si>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</si>
  <si>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</si>
  <si>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</si>
  <si>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</si>
  <si>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</si>
  <si>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</si>
  <si>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</si>
  <si>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</si>
  <si>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</si>
  <si>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</si>
  <si>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</si>
  <si>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</si>
  <si>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</si>
  <si>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</si>
  <si>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</si>
  <si>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</si>
  <si>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</si>
  <si>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</si>
  <si>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</si>
  <si>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</si>
  <si>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</si>
  <si>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</si>
  <si>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</si>
  <si>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</si>
  <si>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</si>
  <si>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</si>
  <si>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</si>
  <si>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</si>
  <si>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</si>
  <si>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</si>
  <si>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</si>
  <si>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</si>
  <si>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</si>
  <si>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</si>
  <si>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</si>
  <si>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</si>
  <si>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</si>
  <si>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</si>
  <si>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</si>
  <si>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</si>
  <si>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</si>
  <si>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</si>
  <si>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</si>
  <si>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</si>
  <si>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</si>
  <si>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</si>
  <si>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</si>
  <si>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</si>
  <si>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</si>
  <si>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</si>
  <si>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</si>
  <si>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</si>
  <si>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</si>
  <si>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</si>
  <si>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</si>
  <si>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</si>
  <si>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</si>
  <si>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</si>
  <si>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</si>
  <si>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</si>
  <si>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</si>
  <si>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</si>
  <si>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</si>
  <si>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</si>
  <si>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</si>
  <si>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</si>
  <si>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</si>
  <si>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</si>
  <si>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</si>
  <si>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</si>
  <si>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</si>
  <si>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</si>
  <si>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</si>
  <si>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</si>
  <si>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</si>
  <si>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</si>
  <si>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</si>
  <si>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</si>
  <si>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</si>
  <si>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</si>
  <si>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</si>
  <si>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</si>
  <si>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</si>
  <si>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</si>
  <si>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</si>
  <si>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</si>
  <si>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</si>
  <si>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</si>
  <si>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</si>
  <si>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</si>
  <si>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</si>
  <si>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</si>
  <si>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</si>
  <si>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</si>
  <si>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</si>
  <si>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</si>
  <si>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</si>
  <si>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</si>
  <si>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</si>
  <si>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</si>
  <si>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</si>
  <si>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</si>
  <si>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</si>
  <si>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</si>
  <si>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</si>
  <si>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</si>
  <si>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</si>
  <si>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</si>
  <si>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</si>
  <si>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</si>
  <si>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</si>
  <si>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</si>
  <si>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</si>
  <si>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</si>
  <si>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</si>
  <si>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</si>
  <si>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</si>
  <si>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</si>
  <si>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</si>
  <si>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</si>
  <si>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</si>
  <si>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</si>
  <si>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</si>
  <si>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</si>
  <si>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</si>
  <si>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</si>
  <si>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</si>
  <si>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</si>
  <si>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</si>
  <si>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</si>
  <si>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</si>
  <si>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</si>
  <si>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</si>
  <si>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</si>
  <si>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</si>
  <si>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</si>
  <si>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</si>
  <si>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</si>
  <si>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</si>
  <si>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</si>
  <si>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</si>
  <si>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</si>
  <si>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</si>
  <si>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</si>
  <si>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</si>
  <si>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</si>
  <si>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</si>
  <si>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</si>
  <si>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</si>
  <si>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</si>
  <si>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</si>
  <si>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</si>
  <si>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</si>
  <si>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</si>
  <si>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</si>
  <si>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</si>
  <si>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</si>
  <si>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</si>
  <si>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</si>
  <si>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</si>
  <si>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</si>
  <si>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</si>
  <si>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</si>
  <si>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</si>
  <si>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</si>
  <si>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</si>
  <si>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</si>
  <si>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</si>
  <si>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</si>
  <si>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</si>
  <si>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</si>
  <si>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</si>
  <si>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</si>
  <si>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</si>
  <si>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</si>
  <si>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</si>
  <si>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</si>
  <si>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</si>
  <si>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</si>
  <si>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</si>
  <si>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</si>
  <si>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</si>
  <si>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</si>
  <si>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</si>
  <si>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</si>
  <si>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</si>
  <si>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</si>
  <si>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</si>
  <si>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</si>
  <si>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</si>
  <si>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</si>
  <si>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</si>
  <si>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</si>
  <si>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</si>
  <si>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</si>
  <si>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</si>
  <si>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</si>
  <si>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</si>
  <si>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</si>
  <si>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</si>
  <si>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</si>
  <si>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</si>
  <si>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</si>
  <si>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</si>
  <si>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</si>
  <si>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</si>
  <si>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</si>
  <si>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</si>
  <si>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</si>
  <si>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</si>
  <si>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</si>
  <si>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</si>
  <si>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</si>
  <si>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</si>
  <si>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</si>
  <si>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</si>
  <si>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</si>
  <si>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</si>
  <si>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</si>
  <si>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</si>
  <si>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</si>
  <si>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</si>
  <si>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</si>
  <si>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</si>
  <si>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</si>
  <si>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</si>
  <si>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</si>
  <si>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</si>
  <si>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</si>
  <si>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</si>
  <si>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</si>
  <si>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</si>
  <si>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</si>
  <si>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</si>
  <si>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</si>
  <si>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</si>
  <si>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</si>
  <si>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</si>
  <si>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</si>
  <si>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</si>
  <si>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</si>
  <si>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</si>
  <si>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</si>
  <si>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</si>
  <si>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</si>
  <si>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</si>
  <si>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</si>
  <si>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</si>
  <si>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</si>
  <si>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</si>
  <si>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</si>
  <si>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</si>
  <si>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</si>
  <si>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</si>
  <si>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</si>
  <si>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</si>
  <si>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</si>
  <si>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</si>
  <si>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</si>
  <si>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</si>
  <si>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</si>
  <si>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</si>
  <si>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</si>
  <si>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</si>
  <si>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</si>
  <si>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</si>
  <si>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</si>
  <si>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</si>
  <si>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</si>
  <si>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</si>
  <si>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</si>
  <si>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</si>
  <si>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</si>
  <si>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</si>
  <si>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</si>
  <si>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</si>
  <si>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</si>
  <si>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</si>
  <si>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</si>
  <si>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</si>
  <si>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</si>
  <si>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</si>
  <si>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</si>
  <si>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</si>
  <si>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</si>
  <si>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</si>
  <si>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</si>
  <si>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</si>
  <si>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</si>
  <si>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</si>
  <si>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</si>
  <si>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</si>
  <si>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</si>
  <si>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</si>
  <si>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</si>
  <si>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</si>
  <si>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</si>
  <si>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</si>
  <si>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</si>
  <si>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</si>
  <si>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</si>
  <si>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</si>
  <si>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</si>
  <si>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</si>
  <si>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</si>
  <si>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</si>
  <si>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</si>
  <si>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</si>
  <si>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</si>
  <si>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</si>
  <si>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</si>
  <si>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</si>
  <si>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</si>
  <si>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</si>
  <si>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</si>
  <si>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</si>
  <si>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</si>
  <si>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</si>
  <si>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</si>
  <si>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</si>
  <si>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</si>
  <si>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</si>
  <si>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</si>
  <si>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</si>
  <si>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</si>
  <si>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</si>
  <si>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</si>
  <si>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</si>
  <si>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</si>
  <si>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</si>
  <si>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</si>
  <si>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</si>
  <si>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</si>
  <si>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</si>
  <si>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</si>
  <si>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</si>
  <si>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</si>
  <si>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</si>
  <si>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</si>
  <si>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</si>
  <si>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</si>
  <si>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</si>
  <si>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</si>
  <si>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</si>
  <si>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</si>
  <si>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</si>
  <si>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</si>
  <si>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</si>
  <si>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</si>
  <si>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</si>
  <si>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</si>
  <si>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</si>
  <si>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</si>
  <si>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</si>
  <si>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</si>
  <si>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</si>
  <si>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</si>
  <si>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</si>
  <si>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</si>
  <si>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</si>
  <si>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</si>
  <si>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</si>
  <si>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</si>
  <si>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</si>
  <si>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</si>
  <si>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</si>
  <si>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</si>
  <si>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</si>
  <si>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</si>
  <si>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</si>
  <si>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</si>
  <si>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</si>
  <si>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</si>
  <si>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</si>
  <si>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</si>
  <si>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</si>
  <si>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</si>
  <si>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</si>
  <si>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</si>
  <si>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</si>
  <si>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</si>
  <si>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</si>
  <si>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</si>
  <si>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</si>
  <si>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</si>
  <si>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</si>
  <si>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</si>
  <si>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</si>
  <si>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</si>
  <si>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</si>
  <si>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</si>
  <si>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</si>
  <si>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</si>
  <si>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</si>
  <si>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</si>
  <si>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</si>
  <si>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</si>
  <si>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</si>
  <si>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</si>
  <si>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</si>
  <si>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</si>
  <si>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</si>
  <si>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</si>
  <si>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</si>
  <si>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</si>
  <si>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</si>
  <si>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</si>
  <si>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</si>
  <si>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</si>
  <si>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</si>
  <si>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</si>
  <si>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</si>
  <si>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</si>
  <si>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</si>
  <si>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</si>
  <si>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</si>
  <si>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</si>
  <si>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</si>
  <si>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</si>
  <si>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</si>
  <si>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</si>
  <si>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</si>
  <si>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</si>
  <si>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</si>
  <si>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</si>
  <si>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</si>
  <si>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</si>
  <si>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</si>
  <si>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</si>
  <si>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</si>
  <si>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</si>
  <si>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</si>
  <si>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</si>
  <si>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</si>
  <si>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</si>
  <si>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</si>
  <si>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</si>
  <si>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</si>
  <si>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</si>
  <si>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</si>
  <si>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</si>
  <si>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</si>
  <si>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</si>
  <si>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</si>
  <si>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</si>
  <si>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</si>
  <si>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</si>
  <si>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</si>
  <si>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</si>
  <si>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</si>
  <si>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</si>
  <si>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</si>
  <si>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</si>
  <si>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</si>
  <si>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</si>
  <si>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</si>
  <si>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</si>
  <si>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</si>
  <si>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</si>
  <si>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</si>
  <si>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</si>
  <si>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</si>
  <si>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</si>
  <si>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</si>
  <si>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</si>
  <si>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</si>
  <si>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</si>
  <si>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</si>
  <si>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</si>
  <si>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</si>
  <si>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</si>
  <si>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</si>
  <si>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</si>
  <si>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</si>
  <si>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</si>
  <si>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</si>
  <si>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</si>
  <si>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</si>
  <si>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</si>
  <si>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</si>
  <si>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</si>
  <si>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</si>
  <si>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</si>
  <si>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</si>
  <si>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</si>
  <si>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</si>
  <si>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</si>
  <si>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</si>
  <si>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</si>
  <si>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</si>
  <si>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</si>
  <si>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</si>
  <si>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</si>
  <si>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</si>
  <si>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</si>
  <si>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</si>
  <si>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</si>
  <si>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</si>
  <si>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</si>
  <si>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</si>
  <si>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</si>
  <si>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</si>
  <si>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</si>
  <si>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</si>
  <si>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</si>
  <si>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</si>
  <si>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</si>
  <si>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</si>
  <si>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</si>
  <si>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</si>
  <si>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</si>
  <si>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</si>
  <si>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</si>
  <si>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</si>
  <si>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</si>
  <si>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</si>
  <si>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</si>
  <si>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</si>
  <si>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</si>
  <si>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</si>
  <si>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</si>
  <si>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</si>
  <si>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</si>
  <si>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</si>
  <si>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</si>
  <si>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</si>
  <si>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</si>
  <si>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</si>
  <si>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</si>
  <si>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</si>
  <si>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</si>
  <si>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</si>
  <si>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</si>
  <si>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</si>
  <si>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</si>
  <si>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</si>
  <si>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</si>
  <si>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</si>
  <si>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</si>
  <si>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</si>
  <si>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</si>
  <si>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</si>
  <si>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</si>
  <si>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</si>
  <si>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</si>
  <si>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</si>
  <si>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</si>
  <si>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</si>
  <si>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</si>
  <si>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</si>
  <si>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</si>
  <si>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</si>
  <si>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</si>
  <si>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</si>
  <si>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</si>
  <si>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</si>
  <si>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</si>
  <si>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</si>
  <si>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</si>
  <si>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</si>
  <si>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</si>
  <si>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</si>
  <si>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</si>
  <si>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</si>
  <si>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</si>
  <si>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</si>
  <si>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</si>
  <si>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</si>
  <si>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</si>
  <si>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</si>
  <si>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</si>
  <si>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</si>
  <si>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</si>
  <si>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</si>
  <si>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</si>
  <si>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</si>
  <si>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</si>
  <si>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</si>
  <si>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</si>
  <si>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</si>
  <si>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</si>
  <si>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</si>
  <si>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</si>
  <si>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</si>
  <si>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</si>
  <si>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</si>
  <si>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</si>
  <si>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</si>
  <si>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</si>
  <si>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</si>
  <si>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</si>
  <si>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</si>
  <si>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</si>
  <si>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</si>
  <si>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</si>
  <si>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</si>
  <si>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</si>
  <si>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</si>
  <si>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</si>
  <si>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</si>
  <si>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</si>
  <si>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</si>
  <si>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</si>
  <si>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</si>
  <si>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</si>
  <si>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</si>
  <si>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</si>
  <si>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</si>
  <si>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</si>
  <si>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</si>
  <si>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</si>
  <si>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</si>
  <si>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</si>
  <si>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</si>
  <si>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</si>
  <si>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</si>
  <si>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</si>
  <si>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</si>
  <si>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</si>
  <si>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</si>
  <si>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</si>
  <si>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</si>
  <si>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</si>
  <si>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</si>
  <si>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</si>
  <si>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</si>
  <si>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</si>
  <si>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</si>
  <si>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</si>
  <si>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</si>
  <si>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</si>
  <si>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</si>
  <si>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</si>
  <si>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</si>
  <si>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</si>
  <si>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</si>
  <si>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</si>
  <si>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</si>
  <si>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</si>
  <si>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</si>
  <si>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</si>
  <si>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</si>
  <si>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</si>
  <si>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</si>
  <si>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</si>
  <si>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</si>
  <si>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</si>
  <si>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</si>
  <si>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</si>
  <si>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</si>
  <si>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</si>
  <si>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</si>
  <si>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</si>
  <si>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</si>
  <si>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</si>
  <si>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</si>
  <si>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</si>
  <si>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</si>
  <si>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</si>
  <si>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</si>
  <si>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</si>
  <si>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</si>
  <si>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</si>
  <si>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</si>
  <si>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</si>
  <si>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</si>
  <si>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</si>
  <si>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</si>
  <si>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</si>
  <si>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</si>
  <si>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</si>
  <si>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</si>
  <si>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</si>
  <si>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</si>
  <si>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</si>
  <si>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</si>
  <si>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</si>
  <si>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</si>
  <si>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</si>
  <si>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</si>
  <si>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</si>
  <si>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</si>
  <si>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</si>
  <si>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</si>
  <si>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</si>
  <si>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</si>
  <si>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</si>
  <si>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</si>
  <si>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</si>
  <si>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</si>
  <si>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</si>
  <si>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</si>
  <si>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</si>
  <si>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</si>
  <si>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</si>
  <si>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</si>
  <si>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</si>
  <si>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</si>
  <si>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</si>
  <si>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</si>
  <si>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</si>
  <si>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</si>
  <si>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</si>
  <si>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</si>
  <si>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</si>
  <si>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</si>
  <si>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</si>
  <si>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</si>
  <si>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</si>
  <si>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</si>
  <si>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</si>
  <si>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</si>
  <si>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</si>
  <si>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</si>
  <si>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</si>
  <si>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</si>
  <si>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</si>
  <si>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</si>
  <si>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</si>
  <si>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</si>
  <si>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</si>
  <si>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</si>
  <si>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</si>
  <si>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</si>
  <si>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</si>
  <si>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</si>
  <si>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</si>
  <si>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</si>
  <si>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</si>
  <si>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</si>
  <si>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</si>
  <si>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</si>
  <si>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</si>
  <si>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</si>
  <si>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</si>
  <si>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</si>
  <si>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</si>
  <si>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</si>
  <si>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</si>
  <si>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</si>
  <si>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</si>
  <si>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</si>
  <si>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</si>
  <si>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</si>
  <si>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</si>
  <si>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</si>
  <si>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</si>
  <si>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</si>
  <si>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</si>
  <si>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</si>
  <si>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</si>
  <si>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</si>
  <si>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</si>
  <si>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</si>
  <si>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</si>
  <si>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</si>
  <si>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</si>
  <si>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</si>
  <si>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</si>
  <si>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</si>
  <si>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</si>
  <si>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</si>
  <si>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</si>
  <si>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</si>
  <si>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</si>
  <si>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</si>
  <si>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</si>
  <si>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</si>
  <si>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</si>
  <si>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</si>
  <si>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</si>
  <si>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</si>
  <si>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</si>
  <si>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</si>
  <si>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</si>
  <si>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</si>
  <si>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</si>
  <si>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</si>
  <si>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</si>
  <si>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</si>
  <si>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</si>
  <si>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</si>
  <si>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</si>
  <si>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</si>
  <si>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</si>
  <si>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</si>
  <si>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</si>
  <si>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</si>
  <si>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</si>
  <si>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</si>
  <si>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</si>
  <si>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</si>
  <si>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</si>
  <si>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</si>
  <si>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</si>
  <si>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</si>
  <si>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</si>
  <si>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</si>
  <si>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</si>
  <si>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</si>
  <si>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</si>
  <si>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</si>
  <si>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</si>
  <si>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</si>
  <si>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</si>
  <si>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</si>
  <si>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</si>
  <si>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</si>
  <si>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</si>
  <si>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</si>
  <si>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</si>
  <si>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</si>
  <si>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</si>
  <si>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</si>
  <si>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</si>
  <si>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</si>
  <si>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</si>
  <si>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</si>
  <si>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</si>
  <si>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</si>
  <si>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</si>
  <si>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</si>
  <si>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</si>
  <si>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</si>
  <si>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</si>
  <si>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</si>
  <si>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</si>
  <si>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</si>
  <si>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</si>
  <si>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</si>
  <si>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</si>
  <si>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</si>
  <si>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</si>
  <si>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</si>
  <si>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</si>
  <si>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</si>
  <si>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</si>
  <si>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</si>
  <si>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</si>
  <si>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</si>
  <si>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</si>
  <si>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</si>
  <si>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</si>
  <si>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</si>
  <si>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</si>
  <si>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</si>
  <si>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</si>
  <si>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</si>
  <si>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</si>
  <si>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</si>
  <si>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</si>
  <si>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</si>
  <si>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</si>
  <si>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</si>
  <si>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</si>
  <si>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</si>
  <si>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</si>
  <si>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</si>
  <si>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</si>
  <si>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</si>
  <si>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</si>
  <si>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</si>
  <si>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</si>
  <si>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</si>
  <si>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</si>
  <si>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</si>
  <si>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</si>
  <si>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</si>
  <si>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</si>
  <si>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</si>
  <si>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</si>
  <si>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</si>
  <si>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</si>
  <si>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</si>
  <si>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</si>
  <si>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</si>
  <si>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</si>
  <si>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</si>
  <si>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</si>
  <si>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</si>
  <si>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</si>
  <si>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</si>
  <si>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</si>
  <si>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</si>
  <si>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</si>
  <si>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</si>
  <si>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</si>
  <si>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</si>
  <si>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</si>
  <si>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</si>
  <si>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</si>
  <si>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</si>
  <si>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</si>
  <si>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</si>
  <si>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</si>
  <si>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</si>
  <si>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</si>
  <si>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</si>
  <si>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</si>
  <si>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</si>
  <si>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</si>
  <si>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</si>
  <si>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</si>
  <si>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</si>
  <si>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</si>
  <si>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</si>
  <si>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</si>
  <si>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</si>
  <si>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</si>
  <si>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</si>
  <si>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</si>
  <si>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</si>
  <si>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</si>
  <si>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</si>
  <si>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</si>
  <si>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</si>
  <si>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</si>
  <si>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</si>
  <si>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</si>
  <si>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</si>
  <si>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</si>
  <si>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</si>
  <si>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</si>
  <si>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</si>
  <si>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</si>
  <si>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</si>
  <si>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</si>
  <si>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</si>
  <si>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</si>
  <si>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</si>
  <si>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</si>
  <si>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</si>
  <si>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</si>
  <si>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</si>
  <si>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</si>
  <si>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</si>
  <si>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</si>
  <si>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</si>
  <si>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</si>
  <si>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</si>
  <si>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</si>
  <si>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</si>
  <si>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</si>
  <si>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</si>
  <si>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</si>
  <si>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</si>
  <si>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</si>
  <si>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</si>
  <si>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</si>
  <si>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</si>
  <si>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</si>
  <si>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</si>
  <si>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</si>
  <si>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</si>
  <si>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</si>
  <si>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</si>
  <si>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</si>
  <si>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</si>
  <si>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</si>
  <si>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</si>
  <si>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</si>
  <si>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</si>
  <si>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</si>
  <si>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</si>
  <si>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</si>
  <si>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</si>
  <si>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</si>
  <si>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</si>
  <si>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</si>
  <si>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</si>
  <si>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</si>
  <si>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</si>
  <si>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</si>
  <si>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</si>
  <si>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</si>
  <si>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</si>
  <si>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</si>
  <si>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</si>
  <si>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</si>
  <si>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</si>
  <si>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</si>
  <si>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</si>
  <si>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</si>
  <si>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</si>
  <si>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</si>
  <si>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</si>
  <si>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</si>
  <si>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</si>
  <si>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</si>
  <si>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</si>
  <si>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</si>
  <si>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</si>
  <si>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</si>
  <si>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</si>
  <si>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</si>
  <si>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</si>
  <si>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</si>
  <si>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</si>
  <si>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</si>
  <si>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</si>
  <si>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</si>
  <si>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</si>
  <si>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</si>
  <si>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</si>
  <si>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</si>
  <si>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</si>
  <si>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</si>
  <si>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</si>
  <si>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</si>
  <si>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</si>
  <si>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</si>
  <si>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</si>
  <si>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</si>
  <si>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</si>
  <si>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</si>
  <si>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</si>
  <si>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</si>
  <si>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</si>
  <si>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</si>
  <si>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</si>
  <si>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</si>
  <si>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</si>
  <si>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</si>
  <si>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</si>
  <si>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</si>
  <si>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</si>
  <si>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</si>
  <si>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</si>
  <si>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</si>
  <si>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</si>
  <si>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</si>
  <si>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</si>
  <si>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</si>
  <si>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</si>
  <si>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</si>
  <si>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</si>
  <si>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</si>
  <si>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</si>
  <si>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</si>
  <si>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</si>
  <si>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</si>
  <si>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</si>
  <si>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</si>
  <si>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</si>
  <si>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</si>
  <si>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</si>
  <si>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</si>
  <si>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</si>
  <si>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</si>
  <si>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</si>
  <si>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</si>
  <si>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</si>
  <si>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</si>
  <si>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</si>
  <si>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</si>
  <si>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</si>
  <si>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</si>
  <si>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</si>
  <si>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</si>
  <si>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</si>
  <si>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</si>
  <si>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</si>
  <si>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</si>
  <si>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</si>
  <si>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</si>
  <si>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</si>
  <si>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</si>
  <si>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</si>
  <si>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</si>
  <si>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</si>
  <si>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</si>
  <si>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</si>
  <si>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</si>
  <si>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</si>
  <si>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</si>
  <si>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</si>
  <si>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</si>
  <si>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</si>
  <si>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</si>
  <si>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</si>
  <si>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</si>
  <si>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</si>
  <si>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</si>
  <si>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</si>
  <si>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</si>
  <si>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</si>
  <si>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</si>
  <si>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</si>
  <si>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</si>
  <si>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</si>
  <si>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</si>
  <si>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</si>
  <si>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</si>
  <si>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</si>
  <si>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</si>
  <si>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</si>
  <si>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</si>
  <si>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</si>
  <si>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</si>
  <si>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</si>
  <si>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</si>
  <si>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</si>
  <si>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</si>
  <si>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</si>
  <si>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</si>
  <si>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</si>
  <si>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</si>
  <si>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</si>
  <si>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</si>
  <si>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</si>
  <si>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</si>
  <si>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</si>
  <si>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</si>
  <si>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</si>
  <si>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</si>
  <si>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</si>
  <si>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</si>
  <si>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</si>
  <si>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</si>
  <si>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</si>
  <si>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</si>
  <si>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</si>
  <si>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</si>
  <si>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</si>
  <si>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</si>
  <si>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</si>
  <si>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</si>
  <si>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</si>
  <si>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</si>
  <si>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</si>
  <si>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</si>
  <si>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</si>
  <si>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</si>
  <si>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</si>
  <si>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</si>
  <si>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</si>
  <si>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</si>
  <si>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</si>
  <si>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</si>
  <si>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</si>
  <si>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</si>
  <si>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</si>
  <si>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</si>
  <si>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</si>
  <si>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</si>
  <si>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</si>
  <si>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</si>
  <si>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</si>
  <si>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</si>
  <si>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</si>
  <si>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</si>
  <si>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</si>
  <si>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</si>
  <si>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</si>
  <si>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</si>
  <si>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</si>
  <si>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</si>
  <si>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</si>
  <si>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</si>
  <si>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</si>
  <si>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</si>
  <si>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</si>
  <si>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</si>
  <si>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</si>
  <si>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</si>
  <si>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</si>
  <si>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</si>
  <si>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</si>
  <si>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</si>
  <si>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</si>
  <si>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</si>
  <si>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</si>
  <si>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</si>
  <si>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</si>
  <si>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</si>
  <si>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</si>
  <si>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</si>
  <si>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</si>
  <si>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</si>
  <si>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</si>
  <si>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</si>
  <si>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</si>
  <si>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</si>
  <si>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</si>
  <si>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</si>
  <si>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</si>
  <si>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</si>
  <si>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</si>
  <si>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</si>
  <si>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</si>
  <si>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</si>
  <si>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</si>
  <si>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</si>
  <si>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</si>
  <si>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</si>
  <si>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</si>
  <si>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</si>
  <si>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</si>
  <si>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</si>
  <si>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</si>
  <si>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</si>
  <si>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</si>
  <si>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</si>
  <si>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</si>
  <si>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</si>
  <si>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</si>
  <si>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</si>
  <si>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</si>
  <si>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</si>
  <si>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</si>
  <si>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</si>
  <si>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</si>
  <si>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</si>
  <si>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</si>
  <si>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</si>
  <si>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</si>
  <si>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</si>
  <si>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</si>
  <si>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</si>
  <si>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</si>
  <si>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</si>
  <si>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</si>
  <si>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</si>
  <si>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</si>
  <si>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</si>
  <si>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</si>
  <si>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</si>
  <si>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</si>
  <si>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</si>
  <si>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</si>
  <si>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</si>
  <si>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</si>
  <si>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</si>
  <si>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</si>
  <si>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</si>
  <si>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</si>
  <si>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</si>
  <si>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</si>
  <si>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</si>
  <si>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</si>
  <si>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</si>
  <si>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</si>
  <si>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</si>
  <si>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</si>
  <si>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</si>
  <si>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</si>
  <si>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</si>
  <si>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</si>
  <si>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</si>
  <si>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</si>
  <si>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</si>
  <si>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</si>
  <si>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</si>
  <si>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</si>
  <si>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</si>
  <si>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</si>
  <si>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</si>
  <si>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</si>
  <si>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</si>
  <si>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</si>
  <si>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</si>
  <si>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</si>
  <si>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</si>
  <si>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</si>
  <si>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</si>
  <si>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</si>
  <si>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</si>
  <si>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</si>
  <si>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</si>
  <si>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</si>
  <si>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</si>
  <si>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</si>
  <si>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</si>
  <si>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</si>
  <si>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</si>
  <si>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</si>
  <si>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</si>
  <si>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</si>
  <si>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</si>
  <si>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</si>
  <si>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</si>
  <si>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</si>
  <si>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</si>
  <si>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</si>
  <si>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</si>
  <si>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</si>
  <si>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</si>
  <si>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</si>
  <si>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</si>
  <si>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</si>
  <si>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</si>
  <si>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</si>
  <si>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</si>
  <si>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</si>
  <si>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</si>
  <si>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</si>
  <si>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</si>
  <si>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</si>
  <si>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</si>
  <si>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</si>
  <si>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</si>
  <si>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</si>
  <si>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</si>
  <si>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</si>
  <si>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</si>
  <si>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</si>
  <si>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</si>
  <si>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</si>
  <si>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</si>
  <si>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</si>
  <si>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</si>
  <si>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</si>
  <si>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</si>
  <si>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</si>
  <si>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</si>
  <si>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</si>
  <si>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</si>
  <si>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</si>
  <si>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</si>
  <si>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</si>
  <si>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</si>
  <si>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</si>
  <si>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</si>
  <si>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</si>
  <si>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</si>
  <si>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</si>
  <si>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</si>
  <si>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</si>
  <si>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</si>
  <si>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</si>
  <si>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</si>
  <si>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</si>
  <si>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</si>
  <si>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</si>
  <si>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</si>
  <si>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</si>
  <si>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</si>
  <si>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</si>
  <si>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</si>
  <si>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</si>
  <si>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</si>
  <si>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</si>
  <si>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</si>
  <si>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</si>
  <si>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</si>
  <si>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</si>
  <si>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</si>
  <si>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</si>
  <si>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</si>
  <si>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</si>
  <si>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</si>
  <si>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</si>
  <si>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</si>
  <si>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</si>
  <si>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</si>
  <si>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</si>
  <si>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</si>
  <si>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</si>
  <si>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</si>
  <si>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</si>
  <si>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</si>
  <si>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</si>
  <si>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</si>
  <si>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</si>
  <si>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</si>
  <si>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</si>
  <si>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</si>
  <si>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</si>
  <si>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</si>
  <si>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</si>
  <si>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</si>
  <si>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</si>
  <si>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</si>
  <si>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</si>
  <si>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</si>
  <si>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</si>
  <si>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</si>
  <si>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</si>
  <si>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</si>
  <si>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</si>
  <si>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</si>
  <si>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</si>
  <si>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</si>
  <si>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</si>
  <si>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</si>
  <si>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</si>
  <si>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</si>
  <si>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</si>
  <si>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</si>
  <si>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</si>
  <si>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</si>
  <si>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</si>
  <si>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</si>
  <si>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</si>
  <si>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</si>
  <si>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</si>
  <si>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</si>
  <si>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</si>
  <si>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</si>
  <si>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</si>
  <si>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</si>
  <si>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</si>
  <si>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</si>
  <si>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</si>
  <si>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</si>
  <si>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</si>
  <si>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</si>
  <si>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</si>
  <si>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</si>
  <si>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</si>
  <si>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</si>
  <si>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</si>
  <si>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</si>
  <si>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</si>
  <si>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</si>
  <si>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</si>
  <si>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</si>
  <si>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</si>
  <si>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</si>
  <si>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</si>
  <si>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</si>
  <si>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</si>
  <si>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</si>
  <si>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</si>
  <si>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</si>
  <si>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</si>
  <si>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</si>
  <si>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</si>
  <si>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</si>
  <si>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</si>
  <si>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</si>
  <si>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</si>
  <si>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</si>
  <si>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</si>
  <si>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</si>
  <si>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</si>
  <si>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</si>
  <si>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</si>
  <si>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</si>
  <si>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</si>
  <si>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</si>
  <si>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</si>
  <si>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</si>
  <si>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</si>
  <si>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</si>
  <si>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</si>
  <si>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</si>
  <si>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</si>
  <si>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</si>
  <si>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</si>
  <si>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</si>
  <si>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</si>
  <si>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</si>
  <si>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</si>
  <si>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</si>
  <si>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</si>
  <si>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</si>
  <si>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</si>
  <si>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</si>
  <si>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</si>
  <si>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</si>
  <si>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</si>
  <si>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</si>
  <si>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</si>
  <si>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</si>
  <si>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</si>
  <si>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</si>
  <si>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</si>
  <si>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</si>
  <si>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</si>
  <si>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</si>
  <si>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</si>
  <si>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</si>
  <si>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</si>
  <si>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</si>
  <si>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</si>
  <si>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</si>
  <si>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</si>
  <si>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</si>
  <si>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</si>
  <si>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</si>
  <si>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</si>
  <si>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</si>
  <si>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</si>
  <si>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</si>
  <si>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</si>
  <si>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</si>
  <si>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</si>
  <si>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</si>
  <si>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</si>
  <si>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</si>
  <si>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</si>
  <si>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</si>
  <si>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</si>
  <si>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</si>
  <si>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</si>
  <si>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</si>
  <si>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</si>
  <si>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</si>
  <si>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</si>
  <si>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</si>
  <si>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</si>
  <si>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</si>
  <si>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</si>
  <si>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</si>
  <si>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</si>
  <si>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</si>
  <si>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</si>
  <si>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</si>
  <si>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</si>
  <si>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</si>
  <si>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</si>
  <si>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</si>
  <si>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</si>
  <si>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</si>
  <si>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</si>
  <si>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</si>
  <si>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</si>
  <si>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</si>
  <si>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</si>
  <si>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</si>
  <si>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</si>
  <si>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</si>
  <si>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</si>
  <si>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</si>
  <si>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</si>
  <si>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</si>
  <si>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</si>
  <si>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</si>
  <si>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</si>
  <si>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</si>
  <si>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</si>
  <si>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</si>
  <si>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</si>
  <si>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</si>
  <si>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</si>
  <si>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</si>
  <si>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</si>
  <si>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</si>
  <si>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</si>
  <si>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</si>
  <si>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</si>
  <si>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</si>
  <si>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</si>
  <si>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</si>
  <si>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</si>
  <si>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</si>
  <si>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</si>
  <si>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</si>
  <si>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</si>
  <si>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</si>
  <si>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</si>
  <si>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</si>
  <si>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</si>
  <si>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</si>
  <si>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</si>
  <si>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</si>
  <si>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</si>
  <si>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</si>
  <si>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</si>
  <si>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</si>
  <si>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</si>
  <si>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</si>
  <si>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</si>
  <si>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</si>
  <si>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</si>
  <si>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</si>
  <si>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</si>
  <si>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</si>
  <si>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</si>
  <si>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</si>
  <si>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</si>
  <si>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</si>
  <si>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</si>
  <si>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</si>
  <si>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</si>
  <si>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</si>
  <si>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</si>
  <si>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</si>
  <si>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</si>
  <si>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</si>
  <si>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</si>
  <si>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</si>
  <si>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</si>
  <si>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</si>
  <si>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</si>
  <si>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</si>
  <si>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</si>
  <si>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</si>
  <si>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</si>
  <si>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</si>
  <si>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</si>
  <si>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</si>
  <si>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</si>
  <si>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</si>
  <si>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</si>
  <si>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</si>
  <si>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</si>
  <si>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</si>
  <si>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</si>
  <si>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</si>
  <si>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</si>
  <si>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</si>
  <si>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</si>
  <si>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</si>
  <si>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</si>
  <si>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</si>
  <si>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</si>
  <si>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</si>
  <si>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</si>
  <si>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</si>
  <si>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</si>
  <si>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</si>
  <si>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</si>
  <si>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</si>
  <si>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</si>
  <si>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</si>
  <si>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</si>
  <si>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</si>
  <si>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</si>
  <si>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</si>
  <si>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</si>
  <si>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</si>
  <si>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</si>
  <si>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</si>
  <si>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</si>
  <si>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</si>
  <si>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</si>
  <si>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</si>
  <si>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</si>
  <si>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</si>
  <si>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</si>
  <si>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</si>
  <si>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</si>
  <si>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</si>
  <si>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</si>
  <si>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</si>
  <si>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</si>
  <si>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</si>
  <si>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</si>
  <si>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</si>
  <si>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</si>
  <si>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</si>
  <si>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</si>
  <si>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</si>
  <si>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</si>
  <si>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</si>
  <si>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</si>
  <si>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</si>
  <si>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</si>
  <si>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</si>
  <si>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</si>
  <si>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</si>
  <si>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</si>
  <si>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</si>
  <si>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</si>
  <si>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</si>
  <si>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</si>
  <si>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</si>
  <si>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</si>
  <si>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</si>
  <si>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</si>
  <si>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</si>
  <si>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</si>
  <si>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</si>
  <si>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</si>
  <si>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</si>
  <si>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</si>
  <si>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</si>
  <si>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</si>
  <si>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</si>
  <si>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</si>
  <si>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</si>
  <si>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</si>
  <si>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</si>
  <si>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</si>
  <si>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</si>
  <si>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</si>
  <si>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</si>
  <si>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</si>
  <si>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</si>
  <si>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</si>
  <si>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</si>
  <si>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</si>
  <si>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</si>
  <si>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</si>
  <si>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</si>
  <si>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</si>
  <si>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</si>
  <si>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</si>
  <si>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</si>
  <si>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</si>
  <si>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</si>
  <si>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</si>
  <si>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</si>
  <si>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</si>
  <si>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</si>
  <si>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</si>
  <si>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</si>
  <si>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</si>
  <si>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</si>
  <si>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</si>
  <si>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</si>
  <si>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</si>
  <si>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</si>
  <si>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</si>
  <si>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</si>
  <si>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</si>
  <si>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</si>
  <si>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</si>
  <si>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</si>
  <si>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</si>
  <si>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</si>
  <si>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</si>
  <si>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</si>
  <si>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</si>
  <si>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</si>
  <si>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</si>
  <si>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</si>
  <si>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</si>
  <si>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</si>
  <si>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</si>
  <si>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</si>
  <si>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</si>
  <si>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</si>
  <si>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</si>
  <si>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</si>
  <si>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</si>
  <si>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</si>
  <si>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</si>
  <si>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</si>
  <si>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</si>
  <si>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</si>
  <si>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</si>
  <si>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</si>
  <si>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</si>
  <si>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</si>
  <si>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</si>
  <si>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</si>
  <si>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</si>
  <si>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</si>
  <si>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</si>
  <si>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</si>
  <si>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</si>
  <si>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</si>
  <si>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</si>
  <si>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</si>
  <si>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</si>
  <si>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</si>
  <si>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</si>
  <si>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</si>
  <si>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</si>
  <si>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</si>
  <si>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</si>
  <si>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</si>
  <si>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</si>
  <si>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</si>
  <si>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</si>
  <si>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</si>
  <si>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</si>
  <si>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</si>
  <si>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</si>
  <si>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</si>
  <si>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</si>
  <si>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</si>
  <si>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</si>
  <si>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</si>
  <si>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</si>
  <si>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</si>
  <si>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</si>
  <si>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</si>
  <si>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</si>
  <si>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</si>
  <si>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</si>
  <si>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</si>
  <si>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</si>
  <si>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</si>
  <si>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</si>
  <si>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</si>
  <si>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</si>
  <si>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</si>
  <si>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</si>
  <si>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</si>
  <si>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</si>
  <si>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</si>
  <si>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</si>
  <si>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</si>
  <si>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</si>
  <si>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</si>
  <si>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</si>
  <si>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</si>
  <si>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</si>
  <si>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</si>
  <si>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</si>
  <si>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</si>
  <si>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</si>
  <si>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</si>
  <si>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</si>
  <si>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</si>
  <si>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</si>
  <si>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</si>
  <si>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</si>
  <si>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</si>
  <si>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</si>
  <si>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</si>
  <si>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</si>
  <si>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</si>
  <si>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</si>
  <si>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</si>
  <si>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</si>
  <si>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</si>
  <si>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</si>
  <si>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</si>
  <si>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</si>
  <si>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</si>
  <si>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</si>
  <si>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</si>
  <si>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</si>
  <si>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</si>
  <si>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</si>
  <si>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</si>
  <si>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</si>
  <si>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</si>
  <si>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</si>
  <si>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</si>
  <si>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</si>
  <si>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</si>
  <si>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</si>
  <si>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</si>
  <si>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</si>
  <si>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</si>
  <si>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</si>
  <si>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</si>
  <si>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</si>
  <si>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</si>
  <si>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</si>
  <si>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</si>
  <si>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</si>
  <si>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</si>
  <si>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</si>
  <si>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</si>
  <si>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</si>
  <si>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</si>
  <si>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</si>
  <si>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</si>
  <si>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</si>
  <si>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</si>
  <si>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</si>
  <si>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</si>
  <si>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</si>
  <si>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</si>
  <si>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</si>
  <si>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</si>
  <si>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</si>
  <si>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</si>
  <si>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</si>
  <si>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</si>
  <si>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</si>
  <si>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</si>
  <si>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</si>
  <si>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</si>
  <si>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</si>
  <si>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</si>
  <si>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</si>
  <si>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</si>
  <si>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</si>
  <si>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</si>
  <si>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</si>
  <si>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</si>
  <si>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</si>
  <si>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</si>
  <si>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</si>
  <si>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</si>
  <si>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</si>
  <si>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</si>
  <si>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</si>
  <si>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</si>
  <si>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</si>
  <si>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</si>
  <si>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</si>
  <si>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</si>
  <si>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</si>
  <si>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</si>
  <si>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</si>
  <si>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</si>
  <si>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</si>
  <si>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</si>
  <si>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</si>
  <si>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</si>
  <si>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</si>
  <si>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</si>
  <si>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</si>
  <si>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</si>
  <si>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</si>
  <si>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</si>
  <si>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</si>
  <si>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</si>
  <si>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</si>
  <si>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</si>
  <si>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</si>
  <si>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</si>
  <si>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</si>
  <si>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</si>
  <si>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</si>
  <si>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</si>
  <si>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</si>
  <si>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</si>
  <si>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</si>
  <si>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</si>
  <si>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</si>
  <si>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</si>
  <si>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</si>
  <si>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</si>
  <si>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</si>
  <si>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</si>
  <si>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</si>
  <si>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</si>
  <si>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</si>
  <si>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</si>
  <si>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</si>
  <si>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</si>
  <si>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</si>
  <si>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</si>
  <si>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</si>
  <si>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</si>
  <si>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</si>
  <si>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</si>
  <si>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</si>
  <si>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</si>
  <si>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</si>
  <si>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</si>
  <si>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</si>
  <si>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</si>
  <si>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</si>
  <si>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</si>
  <si>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</si>
  <si>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</si>
  <si>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</si>
  <si>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</si>
  <si>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</si>
  <si>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</si>
  <si>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</si>
  <si>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</si>
  <si>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</si>
  <si>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</si>
  <si>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</si>
  <si>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</si>
  <si>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</si>
  <si>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</si>
  <si>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</si>
  <si>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</si>
  <si>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</si>
  <si>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</si>
  <si>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</si>
  <si>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</si>
  <si>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</si>
  <si>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</si>
  <si>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</si>
  <si>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</si>
  <si>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</si>
  <si>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</si>
  <si>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</si>
  <si>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</si>
  <si>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</si>
  <si>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</si>
  <si>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</si>
  <si>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</si>
  <si>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</si>
  <si>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</si>
  <si>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</si>
  <si>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</si>
  <si>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</si>
  <si>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</si>
  <si>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</si>
  <si>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</si>
  <si>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</si>
  <si>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</si>
  <si>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</si>
  <si>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</si>
  <si>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</si>
  <si>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</si>
  <si>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</si>
  <si>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</si>
  <si>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</si>
  <si>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</si>
  <si>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</si>
  <si>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</si>
  <si>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</si>
  <si>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</si>
  <si>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</si>
  <si>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</si>
  <si>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</si>
  <si>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</si>
  <si>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</si>
  <si>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</si>
  <si>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</si>
  <si>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</si>
  <si>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</si>
  <si>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</si>
  <si>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</si>
  <si>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</si>
  <si>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</si>
  <si>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</si>
  <si>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</si>
  <si>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</si>
  <si>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</si>
  <si>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</si>
  <si>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</si>
  <si>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</si>
  <si>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</si>
  <si>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</si>
  <si>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</si>
  <si>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</si>
  <si>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</si>
  <si>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</si>
  <si>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</si>
  <si>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</si>
  <si>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</si>
  <si>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</si>
  <si>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</si>
  <si>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</si>
  <si>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</si>
  <si>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</si>
  <si>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</si>
  <si>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</si>
  <si>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</si>
  <si>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</si>
  <si>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</si>
  <si>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</si>
  <si>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</si>
  <si>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</si>
  <si>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</si>
  <si>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</si>
  <si>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</si>
  <si>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</si>
  <si>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</si>
  <si>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</si>
  <si>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</si>
  <si>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</si>
  <si>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</si>
  <si>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</si>
  <si>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</si>
  <si>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</si>
  <si>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</si>
  <si>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</si>
  <si>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</si>
  <si>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</si>
  <si>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</si>
  <si>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</si>
  <si>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</si>
  <si>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</si>
  <si>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</si>
  <si>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</si>
  <si>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</si>
  <si>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</si>
  <si>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</si>
  <si>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</si>
  <si>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</si>
  <si>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</si>
  <si>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</si>
  <si>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</si>
  <si>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</si>
  <si>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</si>
  <si>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</si>
  <si>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</si>
  <si>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</si>
  <si>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</si>
  <si>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</si>
  <si>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</si>
  <si>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</si>
  <si>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</si>
  <si>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</si>
  <si>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</si>
  <si>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</si>
  <si>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</si>
  <si>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</si>
  <si>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</si>
  <si>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</si>
  <si>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</si>
  <si>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</si>
  <si>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</si>
  <si>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</si>
  <si>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</si>
  <si>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</si>
  <si>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</si>
  <si>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</si>
  <si>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</si>
  <si>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</si>
  <si>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</si>
  <si>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</si>
  <si>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</si>
  <si>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</si>
  <si>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</si>
  <si>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</si>
  <si>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</si>
  <si>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</si>
  <si>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</si>
  <si>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</si>
  <si>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</si>
  <si>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</si>
  <si>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</si>
  <si>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</si>
  <si>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</si>
  <si>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</si>
  <si>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</si>
  <si>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</si>
  <si>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</si>
  <si>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</si>
  <si>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</si>
  <si>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</si>
  <si>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</si>
  <si>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</si>
  <si>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</si>
  <si>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</si>
  <si>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</si>
  <si>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</si>
  <si>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</si>
  <si>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</si>
  <si>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</si>
  <si>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</si>
  <si>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</si>
  <si>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</si>
  <si>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</si>
  <si>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</si>
  <si>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</si>
  <si>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</si>
  <si>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</si>
  <si>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</si>
  <si>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</si>
  <si>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</si>
  <si>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</si>
  <si>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</si>
  <si>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</si>
  <si>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</si>
  <si>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</si>
  <si>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</si>
  <si>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</si>
  <si>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</si>
  <si>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</si>
  <si>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</si>
  <si>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</si>
  <si>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</si>
  <si>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</si>
  <si>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</si>
  <si>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</si>
  <si>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</si>
  <si>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</si>
  <si>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</si>
  <si>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</si>
  <si>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</si>
  <si>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</si>
  <si>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</si>
  <si>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</si>
  <si>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</si>
  <si>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</si>
  <si>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</si>
  <si>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</si>
  <si>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</si>
  <si>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</si>
  <si>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</si>
  <si>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</si>
  <si>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</si>
  <si>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</si>
  <si>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</si>
  <si>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</si>
  <si>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</si>
  <si>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</si>
  <si>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</si>
  <si>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</si>
  <si>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</si>
  <si>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</si>
  <si>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</si>
  <si>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</si>
  <si>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</si>
  <si>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</si>
  <si>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</si>
  <si>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</si>
  <si>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</si>
  <si>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</si>
  <si>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</si>
  <si>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</si>
  <si>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</si>
  <si>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</si>
  <si>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</si>
  <si>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</si>
  <si>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</si>
  <si>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</si>
  <si>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</si>
  <si>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</si>
  <si>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</si>
  <si>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</si>
  <si>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</si>
  <si>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</si>
  <si>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</si>
  <si>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</si>
  <si>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</si>
  <si>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</si>
  <si>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</si>
  <si>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</si>
  <si>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</si>
  <si>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</si>
  <si>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</si>
  <si>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</si>
  <si>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</si>
  <si>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</si>
  <si>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</si>
  <si>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</si>
  <si>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</si>
  <si>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</si>
  <si>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</si>
  <si>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</si>
  <si>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</si>
  <si>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</si>
  <si>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</si>
  <si>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</si>
  <si>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</si>
  <si>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</si>
  <si>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</si>
  <si>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</si>
  <si>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</si>
  <si>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</si>
  <si>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</si>
  <si>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</si>
  <si>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</si>
  <si>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</si>
  <si>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</si>
  <si>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</si>
  <si>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</si>
  <si>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</si>
  <si>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</si>
  <si>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</si>
  <si>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</si>
  <si>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</si>
  <si>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</si>
  <si>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</si>
  <si>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</si>
  <si>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</si>
  <si>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</si>
  <si>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</si>
  <si>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</si>
  <si>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</si>
  <si>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</si>
  <si>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</si>
  <si>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</si>
  <si>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</si>
  <si>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</si>
  <si>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</si>
  <si>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</si>
  <si>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</si>
  <si>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</si>
  <si>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</si>
  <si>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</si>
  <si>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</si>
  <si>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</si>
  <si>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</si>
  <si>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</si>
  <si>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</si>
  <si>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</si>
  <si>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</si>
  <si>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</si>
  <si>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</si>
  <si>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</si>
  <si>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</si>
  <si>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</si>
  <si>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</si>
  <si>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</si>
  <si>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</si>
  <si>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</si>
  <si>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</si>
  <si>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</si>
  <si>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</si>
  <si>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</si>
  <si>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</si>
  <si>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</si>
  <si>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</si>
  <si>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</si>
  <si>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</si>
  <si>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</si>
  <si>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</si>
  <si>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</si>
  <si>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</si>
  <si>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</si>
  <si>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</si>
  <si>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</si>
  <si>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</si>
  <si>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</si>
  <si>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</si>
  <si>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</si>
  <si>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</si>
  <si>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</si>
  <si>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</si>
  <si>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</si>
  <si>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</si>
  <si>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</si>
  <si>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</si>
  <si>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</si>
  <si>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</si>
  <si>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</si>
  <si>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</si>
  <si>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</si>
  <si>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</si>
  <si>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</si>
  <si>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</si>
  <si>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</si>
  <si>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</si>
  <si>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</si>
  <si>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</si>
  <si>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</si>
  <si>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</si>
  <si>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</si>
  <si>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</si>
  <si>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</si>
  <si>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</si>
  <si>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</si>
  <si>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</si>
  <si>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</si>
  <si>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</si>
  <si>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</si>
  <si>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</si>
  <si>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</si>
  <si>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</si>
  <si>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</si>
  <si>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</si>
  <si>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</si>
  <si>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</si>
  <si>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</si>
  <si>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</si>
  <si>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</si>
  <si>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</si>
  <si>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</si>
  <si>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</si>
  <si>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</si>
  <si>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</si>
  <si>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</si>
  <si>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</si>
  <si>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</si>
  <si>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</si>
  <si>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</si>
  <si>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</si>
  <si>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</si>
  <si>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</si>
  <si>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</si>
  <si>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</si>
  <si>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</si>
  <si>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</si>
  <si>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</si>
  <si>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</si>
  <si>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</si>
  <si>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</si>
  <si>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</si>
  <si>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</si>
  <si>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</si>
  <si>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</si>
  <si>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</si>
  <si>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</si>
  <si>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</si>
  <si>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</si>
  <si>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</si>
  <si>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</si>
  <si>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</si>
  <si>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</si>
  <si>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</si>
  <si>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</si>
  <si>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</si>
  <si>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</si>
  <si>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</si>
  <si>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</si>
  <si>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</si>
  <si>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</si>
  <si>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</si>
  <si>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</si>
  <si>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</si>
  <si>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</si>
  <si>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</si>
  <si>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</si>
  <si>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</si>
  <si>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</si>
  <si>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</si>
  <si>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</si>
  <si>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</si>
  <si>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</si>
  <si>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</si>
  <si>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</si>
  <si>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</si>
  <si>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</si>
  <si>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</si>
  <si>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</si>
  <si>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</si>
  <si>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</si>
  <si>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</si>
  <si>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</si>
  <si>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</si>
  <si>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</si>
  <si>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</si>
  <si>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</si>
  <si>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</si>
  <si>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</si>
  <si>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</si>
  <si>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</si>
  <si>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</si>
  <si>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</si>
  <si>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</si>
  <si>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</si>
  <si>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</si>
  <si>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</si>
  <si>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</si>
  <si>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</si>
  <si>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</si>
  <si>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</si>
  <si>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</si>
  <si>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</si>
  <si>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</si>
  <si>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</si>
  <si>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</si>
  <si>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</si>
  <si>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</si>
  <si>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</si>
  <si>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</si>
  <si>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</si>
  <si>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</si>
  <si>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</si>
  <si>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</si>
  <si>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</si>
  <si>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</si>
  <si>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</si>
  <si>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</si>
  <si>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</si>
  <si>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</si>
  <si>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</si>
  <si>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</si>
  <si>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</si>
  <si>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</si>
  <si>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</si>
  <si>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</si>
  <si>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</si>
  <si>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</si>
  <si>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</si>
  <si>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</si>
  <si>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</si>
  <si>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</si>
  <si>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</si>
  <si>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</si>
  <si>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</si>
  <si>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</si>
  <si>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</si>
  <si>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</si>
  <si>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</si>
  <si>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</si>
  <si>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</si>
  <si>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</si>
  <si>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</si>
  <si>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</si>
  <si>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</si>
  <si>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</si>
  <si>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</si>
  <si>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</si>
  <si>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</si>
  <si>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</si>
  <si>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</si>
  <si>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</si>
  <si>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</si>
  <si>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</si>
  <si>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</si>
  <si>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</si>
  <si>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</si>
  <si>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</si>
  <si>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</si>
  <si>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</si>
  <si>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</si>
  <si>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</si>
  <si>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</si>
  <si>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</si>
  <si>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</si>
  <si>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</si>
  <si>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</si>
  <si>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</si>
  <si>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</si>
  <si>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</si>
  <si>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</si>
  <si>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</si>
  <si>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</si>
  <si>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</si>
  <si>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</si>
  <si>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</si>
  <si>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</si>
  <si>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</si>
  <si>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</si>
  <si>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</si>
  <si>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</si>
  <si>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</si>
  <si>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</si>
  <si>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</si>
  <si>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</si>
  <si>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</si>
  <si>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</si>
  <si>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</si>
  <si>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</si>
  <si>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</si>
  <si>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</si>
  <si>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</si>
  <si>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</si>
  <si>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</si>
  <si>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</si>
  <si>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</si>
  <si>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</si>
  <si>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</si>
  <si>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</si>
  <si>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</si>
  <si>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</si>
  <si>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</si>
  <si>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</si>
  <si>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</si>
  <si>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</si>
  <si>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</si>
  <si>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</si>
  <si>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</si>
  <si>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</si>
  <si>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</si>
  <si>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</si>
  <si>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</si>
  <si>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</si>
  <si>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</si>
  <si>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</si>
  <si>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</si>
  <si>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</si>
  <si>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</si>
  <si>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</si>
  <si>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</si>
  <si>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</si>
  <si>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</si>
  <si>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</si>
  <si>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</si>
  <si>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</si>
  <si>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</si>
  <si>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</si>
  <si>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</si>
  <si>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</si>
  <si>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</si>
  <si>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</si>
  <si>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</si>
  <si>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</si>
  <si>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</si>
  <si>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</si>
  <si>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</si>
  <si>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</si>
  <si>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</si>
  <si>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</si>
  <si>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</si>
  <si>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</si>
  <si>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</si>
  <si>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</si>
  <si>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</si>
  <si>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</si>
  <si>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</si>
  <si>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</si>
  <si>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</si>
  <si>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</si>
  <si>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</si>
  <si>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</si>
  <si>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</si>
  <si>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</si>
  <si>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</si>
  <si>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</si>
  <si>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</si>
  <si>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</si>
  <si>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</si>
  <si>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</si>
  <si>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</si>
  <si>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</si>
  <si>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</si>
  <si>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</si>
  <si>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</si>
  <si>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</si>
  <si>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</si>
  <si>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</si>
  <si>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</si>
  <si>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</si>
  <si>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</si>
  <si>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</si>
  <si>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</si>
  <si>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</si>
  <si>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</si>
  <si>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</si>
  <si>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</si>
  <si>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</si>
  <si>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</si>
  <si>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</si>
  <si>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</si>
  <si>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</si>
  <si>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</si>
  <si>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</si>
  <si>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</si>
  <si>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</si>
  <si>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</si>
  <si>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</si>
  <si>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</si>
  <si>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</si>
  <si>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</si>
  <si>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</si>
  <si>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</si>
  <si>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</si>
  <si>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</si>
  <si>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</si>
  <si>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</si>
  <si>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</si>
  <si>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</si>
  <si>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</si>
  <si>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</si>
  <si>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</si>
  <si>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</si>
  <si>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</si>
  <si>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</si>
  <si>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</si>
  <si>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</si>
  <si>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</si>
  <si>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</si>
  <si>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</si>
  <si>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</si>
  <si>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</si>
  <si>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</si>
  <si>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</si>
  <si>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</si>
  <si>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</si>
  <si>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</si>
  <si>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</si>
  <si>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</si>
  <si>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</si>
  <si>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</si>
  <si>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</si>
  <si>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</si>
  <si>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</si>
  <si>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</si>
  <si>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</si>
  <si>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</si>
  <si>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</si>
  <si>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</si>
  <si>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</si>
  <si>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</si>
  <si>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</si>
  <si>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</si>
  <si>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</si>
  <si>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</si>
  <si>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</si>
  <si>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</si>
  <si>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</si>
  <si>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</si>
  <si>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</si>
  <si>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</si>
  <si>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</si>
  <si>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</si>
  <si>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</si>
  <si>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</si>
  <si>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</si>
  <si>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</si>
  <si>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</si>
  <si>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</si>
  <si>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</si>
  <si>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</si>
  <si>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</si>
  <si>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</si>
  <si>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</si>
  <si>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</si>
  <si>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</si>
  <si>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</si>
  <si>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</si>
  <si>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</si>
  <si>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</si>
  <si>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</si>
  <si>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</si>
  <si>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</si>
  <si>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</si>
  <si>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</si>
  <si>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</si>
  <si>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</si>
  <si>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</si>
  <si>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</si>
  <si>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</si>
  <si>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</si>
  <si>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</si>
  <si>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</si>
  <si>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</si>
  <si>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</si>
  <si>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</si>
  <si>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</si>
  <si>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</si>
  <si>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</si>
  <si>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</si>
  <si>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</si>
  <si>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</si>
  <si>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</si>
  <si>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</si>
  <si>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</si>
  <si>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</si>
  <si>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</si>
  <si>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</si>
  <si>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</si>
  <si>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</si>
  <si>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</si>
  <si>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</si>
  <si>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</si>
  <si>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</si>
  <si>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</si>
  <si>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</si>
  <si>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</si>
  <si>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</si>
  <si>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</si>
  <si>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</si>
  <si>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</si>
  <si>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</si>
  <si>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</si>
  <si>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</si>
  <si>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</si>
  <si>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</si>
  <si>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</si>
  <si>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</si>
  <si>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</si>
  <si>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</si>
  <si>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</si>
  <si>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</si>
  <si>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</si>
  <si>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</si>
  <si>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</si>
  <si>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</si>
  <si>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</si>
  <si>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</si>
  <si>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</si>
  <si>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</si>
  <si>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</si>
  <si>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</si>
  <si>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</si>
  <si>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</si>
  <si>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</si>
  <si>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</si>
  <si>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</si>
  <si>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</si>
  <si>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</si>
  <si>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</si>
  <si>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</si>
  <si>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</si>
  <si>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</si>
  <si>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</si>
  <si>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</si>
  <si>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</si>
  <si>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</si>
  <si>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</si>
  <si>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</si>
  <si>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</si>
  <si>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</si>
  <si>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</si>
  <si>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</si>
  <si>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</si>
  <si>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</si>
  <si>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</si>
  <si>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</si>
  <si>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</si>
  <si>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</si>
  <si>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</si>
  <si>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</si>
  <si>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</si>
  <si>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</si>
  <si>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</si>
  <si>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</si>
  <si>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</si>
  <si>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</si>
  <si>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</si>
  <si>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</si>
  <si>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</si>
  <si>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</si>
  <si>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</si>
  <si>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</si>
  <si>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</si>
  <si>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</si>
  <si>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</si>
  <si>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</si>
  <si>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</si>
  <si>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</si>
  <si>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</si>
  <si>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</si>
  <si>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</si>
  <si>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</si>
  <si>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</si>
  <si>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</si>
  <si>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</si>
  <si>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</si>
  <si>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</si>
  <si>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</si>
  <si>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</si>
  <si>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</si>
  <si>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</si>
  <si>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</si>
  <si>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</si>
  <si>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</si>
  <si>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</si>
  <si>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</si>
  <si>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</si>
  <si>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</si>
  <si>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</si>
  <si>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</si>
  <si>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</si>
  <si>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</si>
  <si>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</si>
  <si>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</si>
  <si>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</si>
  <si>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</si>
  <si>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</si>
  <si>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</si>
  <si>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</si>
  <si>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</si>
  <si>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</si>
  <si>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</si>
  <si>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</si>
  <si>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</si>
  <si>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</si>
  <si>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</si>
  <si>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</si>
  <si>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</si>
  <si>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</si>
  <si>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</si>
  <si>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</si>
  <si>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</si>
  <si>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</si>
  <si>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</si>
  <si>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</si>
  <si>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</si>
  <si>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</si>
  <si>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</si>
  <si>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</si>
  <si>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</si>
  <si>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</si>
  <si>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</si>
  <si>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</si>
  <si>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</si>
  <si>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</si>
  <si>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</si>
  <si>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</si>
  <si>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</si>
  <si>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</si>
  <si>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</si>
  <si>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</si>
  <si>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</si>
  <si>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</si>
  <si>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</si>
  <si>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</si>
  <si>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</si>
  <si>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</si>
  <si>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</si>
  <si>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</si>
  <si>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</si>
  <si>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</si>
  <si>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</si>
  <si>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</si>
  <si>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</si>
  <si>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</si>
  <si>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</si>
  <si>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</si>
  <si>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</si>
  <si>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</si>
  <si>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</si>
  <si>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</si>
  <si>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</si>
  <si>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</si>
  <si>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</si>
  <si>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</si>
  <si>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</si>
  <si>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</si>
  <si>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</si>
  <si>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</si>
  <si>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</si>
  <si>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</si>
  <si>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</si>
  <si>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</si>
  <si>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</si>
  <si>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</si>
  <si>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</si>
  <si>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</si>
  <si>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</si>
  <si>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</si>
  <si>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</si>
  <si>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</si>
  <si>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</si>
  <si>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</si>
  <si>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</si>
  <si>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</si>
  <si>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</si>
  <si>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</si>
  <si>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</si>
  <si>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</si>
  <si>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</si>
  <si>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</si>
  <si>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</si>
  <si>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</si>
  <si>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</si>
  <si>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</si>
  <si>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</si>
  <si>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</si>
  <si>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</si>
  <si>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</si>
  <si>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</si>
  <si>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</si>
  <si>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</si>
  <si>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</si>
  <si>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</si>
  <si>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</si>
  <si>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</si>
  <si>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</si>
  <si>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</si>
  <si>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</si>
  <si>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</si>
  <si>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</si>
  <si>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</si>
  <si>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</si>
  <si>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</si>
  <si>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</si>
  <si>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</si>
  <si>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</si>
  <si>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</si>
  <si>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</si>
  <si>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</si>
  <si>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</si>
  <si>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</si>
  <si>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</si>
  <si>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</si>
  <si>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</si>
  <si>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</si>
  <si>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</si>
  <si>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</si>
  <si>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</si>
  <si>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</si>
  <si>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</si>
  <si>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</si>
  <si>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</si>
  <si>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</si>
  <si>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</si>
  <si>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</si>
  <si>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</si>
  <si>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</si>
  <si>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</si>
  <si>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</si>
  <si>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</si>
  <si>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</si>
  <si>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</si>
  <si>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</si>
  <si>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</si>
  <si>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</si>
  <si>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</si>
  <si>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</si>
  <si>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</si>
  <si>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</si>
  <si>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</si>
  <si>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</si>
  <si>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</si>
  <si>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</si>
  <si>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</si>
  <si>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</si>
  <si>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</si>
  <si>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</si>
  <si>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</si>
  <si>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</si>
  <si>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</si>
  <si>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</si>
  <si>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</si>
  <si>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</si>
  <si>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</si>
  <si>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</si>
  <si>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</si>
  <si>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</si>
  <si>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</si>
  <si>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</si>
  <si>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</si>
  <si>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</si>
  <si>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</si>
  <si>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</si>
  <si>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</si>
  <si>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</si>
  <si>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</si>
  <si>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</si>
  <si>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</si>
  <si>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</si>
  <si>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</si>
  <si>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</si>
  <si>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</si>
  <si>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</si>
  <si>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</si>
  <si>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</si>
  <si>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</si>
  <si>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</si>
  <si>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</si>
  <si>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</si>
  <si>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</si>
  <si>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</si>
  <si>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</si>
  <si>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</si>
  <si>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</si>
  <si>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</si>
  <si>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</si>
  <si>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</si>
  <si>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</si>
  <si>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</si>
  <si>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</si>
  <si>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</si>
  <si>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</si>
  <si>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</si>
  <si>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</si>
  <si>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</si>
  <si>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</si>
  <si>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</si>
  <si>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</si>
  <si>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</si>
  <si>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</si>
  <si>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</si>
  <si>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</si>
  <si>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</si>
  <si>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</si>
  <si>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</si>
  <si>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</si>
  <si>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</si>
  <si>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</si>
  <si>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</si>
  <si>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</si>
  <si>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</si>
  <si>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</si>
  <si>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</si>
  <si>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</si>
  <si>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</si>
  <si>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</si>
  <si>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</si>
  <si>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</si>
  <si>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</si>
  <si>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</si>
  <si>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</si>
  <si>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</si>
  <si>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</si>
  <si>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</si>
  <si>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</si>
  <si>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</si>
  <si>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</si>
  <si>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</si>
  <si>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</si>
  <si>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</si>
  <si>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</si>
  <si>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</si>
  <si>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</si>
  <si>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</si>
  <si>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</si>
  <si>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</si>
  <si>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</si>
  <si>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</si>
  <si>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</si>
  <si>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</si>
  <si>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</si>
  <si>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</si>
  <si>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</si>
  <si>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</si>
  <si>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</si>
  <si>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</si>
  <si>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</si>
  <si>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</si>
  <si>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</si>
  <si>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</si>
  <si>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</si>
  <si>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</si>
  <si>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</si>
  <si>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</si>
  <si>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</si>
  <si>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</si>
  <si>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</si>
  <si>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</si>
  <si>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</si>
  <si>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</si>
  <si>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</si>
  <si>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</si>
  <si>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</si>
  <si>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</si>
  <si>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</si>
  <si>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</si>
  <si>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</si>
  <si>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</si>
  <si>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</si>
  <si>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</si>
  <si>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</si>
  <si>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</si>
  <si>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</si>
  <si>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</si>
  <si>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</si>
  <si>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</si>
  <si>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</si>
  <si>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</si>
  <si>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</si>
  <si>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</si>
  <si>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</si>
  <si>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</si>
  <si>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</si>
  <si>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</si>
  <si>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</si>
  <si>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</si>
  <si>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</si>
  <si>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</si>
  <si>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</si>
  <si>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</si>
  <si>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</si>
  <si>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</si>
  <si>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</si>
  <si>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</si>
  <si>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</si>
  <si>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</si>
  <si>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</si>
  <si>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</si>
  <si>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</si>
  <si>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</si>
  <si>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</si>
  <si>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</si>
  <si>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</si>
  <si>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</si>
  <si>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</si>
  <si>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</si>
  <si>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</si>
  <si>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</si>
  <si>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</si>
  <si>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</si>
  <si>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</si>
  <si>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</si>
  <si>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</si>
  <si>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</si>
  <si>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</si>
  <si>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</si>
  <si>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</si>
  <si>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</si>
  <si>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</si>
  <si>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</si>
  <si>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</si>
  <si>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</si>
  <si>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</si>
  <si>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</si>
  <si>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</si>
  <si>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</si>
  <si>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</si>
  <si>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</si>
  <si>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</si>
  <si>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</si>
  <si>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</si>
  <si>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</si>
  <si>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</si>
  <si>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</si>
  <si>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</si>
  <si>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</si>
  <si>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</si>
  <si>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</si>
  <si>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</si>
  <si>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</si>
  <si>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</si>
  <si>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</si>
  <si>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</si>
  <si>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</si>
  <si>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</si>
  <si>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</si>
  <si>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</si>
  <si>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</si>
  <si>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</si>
  <si>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</si>
  <si>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</si>
  <si>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</si>
  <si>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</si>
  <si>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</si>
  <si>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</si>
  <si>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</si>
  <si>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</si>
  <si>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</si>
  <si>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</si>
  <si>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</si>
  <si>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</si>
  <si>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</si>
  <si>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</si>
  <si>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</si>
  <si>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</si>
  <si>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</si>
  <si>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</si>
  <si>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</si>
  <si>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</si>
  <si>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</si>
  <si>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</si>
  <si>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</si>
  <si>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</si>
  <si>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</si>
  <si>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</si>
  <si>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</si>
  <si>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</si>
  <si>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</si>
  <si>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</si>
  <si>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</si>
  <si>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</si>
  <si>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</si>
  <si>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</si>
  <si>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</si>
  <si>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</si>
  <si>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</si>
  <si>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</si>
  <si>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</si>
  <si>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</si>
  <si>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</si>
  <si>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</si>
  <si>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</si>
  <si>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</si>
  <si>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</si>
  <si>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</si>
  <si>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</si>
  <si>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</si>
  <si>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</si>
  <si>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</si>
  <si>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</si>
  <si>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</si>
  <si>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</si>
  <si>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</si>
  <si>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</si>
  <si>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</si>
  <si>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</si>
  <si>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</si>
  <si>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</si>
  <si>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</si>
  <si>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</si>
  <si>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</si>
  <si>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</si>
  <si>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</si>
  <si>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</si>
  <si>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</si>
  <si>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</si>
  <si>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</si>
  <si>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</si>
  <si>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</si>
  <si>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</si>
  <si>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</si>
  <si>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</si>
  <si>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</si>
  <si>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</si>
  <si>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</si>
  <si>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</si>
  <si>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</si>
  <si>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</si>
  <si>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</si>
  <si>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</si>
  <si>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</si>
  <si>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</si>
  <si>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</si>
  <si>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</si>
  <si>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</si>
  <si>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</si>
  <si>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</si>
  <si>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</si>
  <si>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</si>
  <si>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</si>
  <si>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</si>
  <si>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</si>
  <si>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</si>
  <si>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</si>
  <si>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</si>
  <si>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</si>
  <si>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</si>
  <si>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</si>
  <si>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</si>
  <si>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</si>
  <si>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</si>
  <si>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</si>
  <si>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</si>
  <si>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</si>
  <si>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</si>
  <si>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</si>
  <si>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</si>
  <si>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</si>
  <si>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</si>
  <si>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</si>
  <si>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</si>
  <si>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</si>
  <si>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</si>
  <si>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</si>
  <si>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</si>
  <si>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</si>
  <si>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</si>
  <si>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</si>
  <si>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</si>
  <si>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</si>
  <si>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</si>
  <si>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</si>
  <si>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</si>
  <si>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</si>
  <si>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</si>
  <si>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</si>
  <si>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</si>
  <si>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</si>
  <si>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</si>
  <si>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</si>
  <si>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</si>
  <si>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</si>
  <si>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</si>
  <si>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</si>
  <si>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</si>
  <si>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</si>
  <si>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</si>
  <si>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</si>
  <si>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</si>
  <si>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</si>
  <si>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</si>
  <si>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</si>
  <si>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</si>
  <si>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</si>
  <si>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</si>
  <si>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</si>
  <si>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</si>
  <si>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</si>
  <si>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</si>
  <si>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</si>
  <si>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</si>
  <si>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</si>
  <si>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</si>
  <si>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</si>
  <si>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</si>
  <si>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</si>
  <si>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</si>
  <si>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</si>
  <si>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</si>
  <si>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</si>
  <si>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</si>
  <si>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</si>
  <si>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</si>
  <si>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</si>
  <si>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</si>
  <si>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</si>
  <si>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</si>
  <si>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</si>
  <si>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</si>
  <si>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</si>
  <si>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</si>
  <si>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</si>
  <si>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</si>
  <si>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</si>
  <si>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</si>
  <si>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</si>
  <si>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</si>
  <si>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</si>
  <si>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</si>
  <si>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</si>
  <si>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</si>
  <si>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</si>
  <si>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</si>
  <si>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</si>
  <si>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</si>
  <si>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</si>
  <si>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</si>
  <si>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</si>
  <si>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</si>
  <si>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</si>
  <si>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</si>
  <si>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</si>
  <si>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</si>
  <si>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</si>
  <si>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</si>
  <si>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</si>
  <si>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</si>
  <si>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</si>
  <si>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</si>
  <si>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</si>
  <si>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</si>
  <si>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</si>
  <si>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</si>
  <si>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</si>
  <si>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</si>
  <si>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</si>
  <si>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</si>
  <si>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</si>
  <si>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</si>
  <si>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</si>
  <si>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</si>
  <si>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</si>
  <si>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</si>
  <si>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</si>
  <si>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</si>
  <si>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</si>
  <si>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</si>
  <si>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</si>
  <si>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</si>
  <si>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</si>
  <si>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</si>
  <si>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</si>
  <si>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</si>
  <si>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</si>
  <si>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</si>
  <si>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</si>
  <si>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</si>
  <si>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</si>
  <si>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</si>
  <si>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</si>
  <si>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</si>
  <si>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</si>
  <si>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</si>
  <si>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</si>
  <si>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</si>
  <si>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</si>
  <si>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</si>
  <si>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</si>
  <si>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</si>
  <si>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</si>
  <si>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</si>
  <si>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</si>
  <si>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</si>
  <si>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</si>
  <si>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</si>
  <si>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</si>
  <si>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</si>
  <si>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</si>
  <si>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</si>
  <si>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</si>
  <si>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</si>
  <si>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</si>
  <si>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</si>
  <si>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</si>
  <si>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</si>
  <si>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</si>
  <si>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</si>
  <si>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</si>
  <si>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</si>
  <si>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</si>
  <si>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</si>
  <si>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</si>
  <si>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</si>
  <si>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</si>
  <si>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</si>
  <si>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</si>
  <si>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</si>
  <si>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</si>
  <si>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</si>
  <si>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</si>
  <si>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</si>
  <si>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</si>
  <si>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</si>
  <si>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</si>
  <si>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</si>
  <si>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</si>
  <si>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</si>
  <si>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</si>
  <si>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</si>
  <si>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</si>
  <si>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</si>
  <si>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</si>
  <si>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</si>
  <si>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</si>
  <si>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</si>
  <si>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</si>
  <si>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</si>
  <si>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</si>
  <si>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</si>
  <si>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</si>
  <si>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</si>
  <si>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</si>
  <si>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</si>
  <si>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</si>
  <si>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</si>
  <si>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</si>
  <si>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</si>
  <si>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</si>
  <si>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</si>
  <si>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</si>
  <si>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</si>
  <si>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</si>
  <si>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</si>
  <si>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</si>
  <si>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</si>
  <si>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</si>
  <si>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</si>
  <si>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</si>
  <si>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</si>
  <si>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</si>
  <si>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</si>
  <si>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</si>
  <si>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</si>
  <si>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</si>
  <si>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</si>
  <si>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</si>
  <si>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</si>
  <si>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</si>
  <si>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</si>
  <si>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</si>
  <si>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</si>
  <si>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</si>
  <si>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</si>
  <si>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</si>
  <si>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</si>
  <si>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</si>
  <si>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</si>
  <si>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</si>
  <si>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</si>
  <si>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</si>
  <si>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</si>
  <si>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</si>
  <si>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</si>
  <si>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</si>
  <si>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</si>
  <si>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</si>
  <si>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</si>
  <si>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</si>
  <si>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</si>
  <si>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</si>
  <si>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</si>
  <si>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</si>
  <si>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</si>
  <si>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</si>
  <si>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</si>
  <si>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</si>
  <si>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</si>
  <si>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</si>
  <si>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</si>
  <si>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</si>
  <si>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</si>
  <si>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</si>
  <si>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</si>
  <si>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</si>
  <si>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</si>
  <si>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</si>
  <si>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</si>
  <si>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</si>
  <si>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</si>
  <si>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</si>
  <si>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</si>
  <si>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</si>
  <si>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</si>
  <si>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</si>
  <si>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</si>
  <si>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</si>
  <si>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</si>
  <si>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</si>
  <si>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</si>
  <si>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</si>
  <si>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</si>
  <si>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</si>
  <si>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</si>
  <si>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</si>
  <si>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</si>
  <si>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</si>
  <si>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</si>
  <si>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</si>
  <si>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</si>
  <si>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</si>
  <si>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</si>
  <si>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</si>
  <si>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</si>
  <si>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</si>
  <si>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</si>
  <si>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</si>
  <si>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</si>
  <si>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</si>
  <si>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</si>
  <si>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</si>
  <si>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</si>
  <si>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</si>
  <si>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</si>
  <si>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</si>
  <si>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</si>
  <si>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</si>
  <si>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</si>
  <si>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</si>
  <si>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</si>
  <si>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</si>
  <si>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</si>
  <si>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</si>
  <si>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</si>
  <si>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</si>
  <si>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</si>
  <si>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</si>
  <si>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</si>
  <si>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</si>
  <si>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</si>
  <si>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</si>
  <si>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</si>
  <si>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</si>
  <si>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</si>
  <si>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</si>
  <si>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</si>
  <si>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</si>
  <si>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</si>
  <si>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</si>
  <si>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</si>
  <si>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</si>
  <si>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</si>
  <si>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</si>
  <si>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</si>
  <si>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</si>
  <si>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</si>
  <si>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</si>
  <si>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</si>
  <si>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</si>
  <si>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</si>
  <si>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</si>
  <si>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</si>
  <si>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</si>
  <si>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</si>
  <si>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</si>
  <si>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</si>
  <si>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</si>
  <si>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</si>
  <si>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</si>
  <si>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</si>
  <si>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</si>
  <si>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</si>
  <si>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</si>
  <si>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</si>
  <si>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</si>
  <si>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</si>
  <si>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</si>
  <si>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</si>
  <si>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</si>
  <si>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</si>
  <si>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</si>
  <si>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</si>
  <si>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</si>
  <si>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</si>
  <si>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</si>
  <si>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</si>
  <si>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</si>
  <si>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</si>
  <si>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</si>
  <si>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</si>
  <si>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</si>
  <si>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</si>
  <si>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</si>
  <si>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</si>
  <si>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</si>
  <si>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</si>
  <si>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</si>
  <si>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</si>
  <si>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</si>
  <si>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</si>
  <si>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</si>
  <si>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</si>
  <si>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</si>
  <si>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</si>
  <si>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</si>
  <si>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</si>
  <si>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</si>
  <si>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</si>
  <si>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</si>
  <si>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</si>
  <si>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</si>
  <si>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</si>
  <si>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</si>
  <si>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</si>
  <si>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</si>
  <si>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</si>
  <si>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</si>
  <si>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</si>
  <si>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</si>
  <si>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</si>
  <si>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</si>
  <si>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</si>
  <si>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</si>
  <si>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</si>
  <si>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</si>
  <si>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</si>
  <si>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</si>
  <si>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</si>
  <si>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</si>
  <si>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</si>
  <si>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</si>
  <si>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</si>
  <si>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</si>
  <si>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</si>
  <si>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</si>
  <si>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</si>
  <si>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</si>
  <si>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</si>
  <si>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</si>
  <si>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</si>
  <si>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</si>
  <si>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</si>
  <si>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</si>
  <si>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</si>
  <si>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</si>
  <si>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</si>
  <si>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</si>
  <si>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</si>
  <si>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</si>
  <si>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</si>
  <si>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</si>
  <si>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</si>
  <si>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</si>
  <si>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</si>
  <si>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</si>
  <si>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</si>
  <si>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</si>
  <si>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</si>
  <si>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</si>
  <si>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</si>
  <si>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</si>
  <si>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</si>
  <si>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</si>
  <si>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</si>
  <si>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</si>
  <si>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</si>
  <si>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</si>
  <si>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</si>
  <si>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</si>
  <si>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</si>
  <si>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</si>
  <si>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</si>
  <si>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</si>
  <si>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</si>
  <si>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</si>
  <si>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</si>
  <si>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</si>
  <si>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</si>
  <si>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</si>
  <si>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</si>
  <si>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</si>
  <si>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</si>
  <si>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</si>
  <si>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</si>
  <si>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</si>
  <si>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</si>
  <si>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</si>
  <si>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</si>
  <si>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</si>
  <si>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</si>
  <si>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</si>
  <si>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</si>
  <si>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</si>
  <si>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</si>
  <si>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</si>
  <si>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</si>
  <si>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</si>
  <si>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</si>
  <si>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</si>
  <si>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</si>
  <si>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</si>
  <si>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</si>
  <si>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</si>
  <si>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</si>
  <si>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</si>
  <si>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</si>
  <si>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</si>
  <si>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</si>
  <si>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</si>
  <si>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</si>
  <si>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</si>
  <si>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</si>
  <si>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</si>
  <si>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</si>
  <si>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</si>
  <si>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</si>
  <si>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</si>
  <si>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</si>
  <si>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</si>
  <si>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</si>
  <si>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</si>
  <si>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</si>
  <si>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</si>
  <si>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</si>
  <si>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</si>
  <si>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</si>
  <si>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</si>
  <si>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</si>
  <si>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</si>
  <si>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</si>
  <si>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</si>
  <si>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</si>
  <si>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</si>
  <si>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</si>
  <si>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</si>
  <si>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</si>
  <si>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</si>
  <si>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</si>
  <si>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</si>
  <si>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</si>
  <si>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</si>
  <si>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</si>
  <si>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</si>
  <si>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</si>
  <si>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</si>
  <si>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</si>
  <si>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</si>
  <si>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</si>
  <si>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</si>
  <si>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</si>
  <si>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</si>
  <si>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</si>
  <si>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</si>
  <si>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</si>
  <si>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</si>
  <si>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</si>
  <si>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</si>
  <si>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</si>
  <si>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</si>
  <si>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</si>
  <si>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</si>
  <si>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</si>
  <si>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</si>
  <si>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</si>
  <si>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</si>
  <si>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</si>
  <si>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</si>
  <si>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</si>
  <si>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</si>
  <si>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</si>
  <si>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</si>
  <si>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</si>
  <si>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</si>
  <si>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</si>
  <si>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</si>
  <si>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</si>
  <si>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</si>
  <si>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</si>
  <si>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</si>
  <si>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</si>
  <si>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</si>
  <si>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</si>
  <si>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</si>
  <si>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</si>
  <si>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</si>
  <si>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</si>
  <si>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</si>
  <si>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</si>
  <si>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</si>
  <si>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</si>
  <si>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</si>
  <si>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</si>
  <si>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</si>
  <si>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</si>
  <si>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</si>
  <si>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</si>
  <si>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</si>
  <si>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</si>
  <si>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</si>
  <si>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</si>
  <si>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</si>
  <si>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</si>
  <si>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</si>
  <si>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</si>
  <si>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</si>
  <si>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</si>
  <si>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</si>
  <si>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</si>
  <si>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</si>
  <si>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</si>
  <si>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</si>
  <si>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</si>
  <si>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</si>
  <si>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</si>
  <si>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</si>
  <si>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</si>
  <si>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</si>
  <si>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</si>
  <si>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</si>
  <si>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</si>
  <si>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</si>
  <si>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</si>
  <si>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</si>
  <si>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</si>
  <si>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</si>
  <si>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</si>
  <si>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</si>
  <si>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</si>
  <si>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</si>
  <si>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</si>
  <si>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</si>
  <si>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</si>
  <si>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</si>
  <si>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</si>
  <si>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</si>
  <si>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</si>
  <si>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</si>
  <si>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</si>
  <si>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</si>
  <si>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</si>
  <si>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</si>
  <si>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</si>
  <si>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</si>
  <si>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</si>
  <si>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</si>
  <si>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</si>
  <si>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</si>
  <si>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</si>
  <si>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</si>
  <si>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</si>
  <si>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</si>
  <si>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</si>
  <si>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</si>
  <si>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</si>
  <si>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</si>
  <si>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</si>
  <si>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</si>
  <si>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</si>
  <si>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</si>
  <si>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</si>
  <si>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</si>
  <si>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</si>
  <si>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</si>
  <si>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</si>
  <si>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</si>
  <si>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</si>
  <si>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</si>
  <si>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</si>
  <si>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</si>
  <si>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</si>
  <si>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</si>
  <si>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</si>
  <si>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</si>
  <si>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</si>
  <si>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</si>
  <si>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</si>
  <si>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</si>
  <si>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</si>
  <si>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</si>
  <si>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</si>
  <si>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</si>
  <si>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</si>
  <si>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</si>
  <si>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</si>
  <si>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</si>
  <si>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</si>
  <si>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</si>
  <si>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</si>
  <si>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</si>
  <si>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</si>
  <si>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</si>
  <si>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</si>
  <si>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</si>
  <si>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</si>
  <si>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</si>
  <si>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</si>
  <si>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</si>
  <si>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</si>
  <si>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</si>
  <si>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</si>
  <si>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</si>
  <si>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</si>
  <si>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</si>
  <si>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</si>
  <si>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</si>
  <si>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</si>
  <si>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</si>
  <si>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</si>
  <si>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</si>
  <si>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</si>
  <si>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</si>
  <si>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</si>
  <si>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</si>
  <si>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</si>
  <si>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</si>
  <si>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</si>
  <si>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</si>
  <si>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</si>
  <si>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</si>
  <si>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</si>
  <si>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</si>
  <si>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</si>
  <si>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</si>
  <si>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</si>
  <si>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</si>
  <si>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</si>
  <si>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</si>
  <si>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</si>
  <si>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</si>
  <si>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</si>
  <si>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</si>
  <si>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</si>
  <si>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</si>
  <si>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</si>
  <si>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</si>
  <si>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</si>
  <si>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</si>
  <si>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</si>
  <si>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</si>
  <si>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</si>
  <si>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</si>
  <si>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</si>
  <si>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</si>
  <si>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</si>
  <si>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</si>
  <si>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</si>
  <si>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</si>
  <si>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</si>
  <si>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</si>
  <si>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</si>
  <si>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</si>
  <si>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</si>
  <si>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</si>
  <si>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</si>
  <si>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</si>
  <si>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</si>
  <si>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</si>
  <si>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</si>
  <si>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</si>
  <si>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</si>
  <si>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</si>
  <si>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</si>
  <si>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</si>
  <si>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</si>
  <si>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</si>
  <si>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</si>
  <si>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</si>
  <si>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</si>
  <si>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</si>
  <si>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</si>
  <si>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</si>
  <si>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</si>
  <si>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</si>
  <si>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</si>
  <si>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</si>
  <si>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</si>
  <si>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</si>
  <si>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</si>
  <si>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</si>
  <si>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</si>
  <si>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</si>
  <si>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</si>
  <si>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</si>
  <si>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</si>
  <si>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</si>
  <si>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</si>
  <si>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</si>
  <si>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</si>
  <si>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</si>
  <si>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</si>
  <si>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</si>
  <si>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</si>
  <si>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</si>
  <si>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</si>
  <si>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</si>
  <si>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</si>
  <si>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</si>
  <si>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</si>
  <si>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</si>
  <si>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</si>
  <si>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</si>
  <si>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</si>
  <si>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</si>
  <si>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</si>
  <si>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</si>
  <si>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</si>
  <si>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</si>
  <si>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</si>
  <si>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</si>
  <si>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</si>
  <si>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</si>
  <si>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</si>
  <si>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</si>
  <si>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</si>
  <si>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</si>
  <si>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</si>
  <si>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</si>
  <si>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</si>
  <si>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</si>
  <si>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</si>
  <si>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</si>
  <si>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</si>
  <si>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</si>
  <si>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</si>
  <si>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</si>
  <si>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</si>
  <si>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</si>
  <si>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</si>
  <si>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</si>
  <si>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</si>
  <si>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</si>
  <si>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</si>
  <si>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</si>
  <si>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</si>
  <si>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</si>
  <si>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</si>
  <si>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</si>
  <si>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</si>
  <si>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</si>
  <si>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</si>
  <si>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</si>
  <si>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</si>
  <si>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</si>
  <si>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</si>
  <si>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</si>
  <si>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</si>
  <si>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</si>
  <si>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</si>
  <si>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</si>
  <si>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</si>
  <si>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</si>
  <si>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</si>
  <si>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</si>
  <si>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</si>
  <si>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</si>
  <si>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</si>
  <si>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</si>
  <si>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</si>
  <si>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</si>
  <si>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</si>
  <si>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</si>
  <si>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</si>
  <si>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</si>
  <si>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</si>
  <si>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</si>
  <si>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</si>
  <si>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</si>
  <si>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</si>
  <si>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</si>
  <si>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</si>
  <si>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</si>
  <si>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</si>
  <si>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</si>
  <si>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</si>
  <si>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</si>
  <si>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</si>
  <si>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</si>
  <si>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</si>
  <si>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</si>
  <si>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</si>
  <si>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</si>
  <si>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</si>
  <si>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</si>
  <si>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</si>
  <si>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</si>
  <si>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</si>
  <si>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</si>
  <si>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</si>
  <si>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</si>
  <si>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</si>
  <si>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</si>
  <si>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</si>
  <si>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</si>
  <si>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</si>
  <si>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</si>
  <si>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</si>
  <si>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</si>
  <si>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</si>
  <si>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</si>
  <si>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</si>
  <si>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</si>
  <si>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</si>
  <si>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</si>
  <si>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</si>
  <si>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</si>
  <si>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</si>
  <si>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</si>
  <si>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</si>
  <si>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</si>
  <si>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</si>
  <si>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</si>
  <si>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</si>
  <si>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</si>
  <si>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</si>
  <si>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</si>
  <si>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</si>
  <si>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</si>
  <si>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</si>
  <si>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</si>
  <si>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</si>
  <si>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</si>
  <si>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</si>
  <si>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</si>
  <si>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</si>
  <si>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</si>
  <si>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</si>
  <si>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</si>
  <si>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</si>
  <si>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</si>
  <si>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</si>
  <si>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</si>
  <si>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</si>
  <si>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</si>
  <si>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</si>
  <si>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</si>
  <si>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</si>
  <si>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</si>
  <si>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</si>
  <si>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</si>
  <si>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</si>
  <si>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</si>
  <si>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</si>
  <si>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</si>
  <si>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</si>
  <si>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</si>
  <si>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</si>
  <si>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</si>
  <si>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</si>
  <si>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</si>
  <si>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</si>
  <si>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</si>
  <si>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</si>
  <si>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</si>
  <si>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</si>
  <si>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</si>
  <si>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</si>
  <si>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</si>
  <si>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</si>
  <si>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</si>
  <si>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</si>
  <si>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</si>
  <si>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</si>
  <si>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</si>
  <si>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</si>
  <si>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</si>
  <si>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</si>
  <si>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</si>
  <si>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</si>
  <si>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</si>
  <si>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</si>
  <si>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</si>
  <si>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</si>
  <si>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</si>
  <si>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</si>
  <si>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</si>
  <si>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</si>
  <si>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</si>
  <si>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</si>
  <si>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</si>
  <si>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</si>
  <si>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</si>
  <si>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</si>
  <si>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</si>
  <si>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</si>
  <si>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</si>
  <si>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</si>
  <si>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</si>
  <si>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</si>
  <si>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</si>
  <si>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</si>
  <si>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</si>
  <si>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</si>
  <si>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</si>
  <si>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</si>
  <si>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</si>
  <si>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</si>
  <si>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</si>
  <si>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</si>
  <si>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</si>
  <si>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</si>
  <si>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</si>
  <si>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</si>
  <si>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</si>
  <si>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</si>
  <si>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</si>
  <si>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</si>
  <si>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</si>
  <si>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</si>
  <si>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</si>
  <si>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</si>
  <si>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</si>
  <si>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</si>
  <si>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</si>
  <si>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</si>
  <si>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</si>
  <si>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</si>
  <si>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</si>
  <si>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</si>
  <si>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</si>
  <si>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</si>
  <si>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</si>
  <si>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</si>
  <si>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</si>
  <si>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</si>
  <si>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</si>
  <si>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</si>
  <si>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</si>
  <si>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</si>
  <si>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</si>
  <si>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</si>
  <si>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</si>
  <si>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</si>
  <si>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</si>
  <si>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</si>
  <si>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</si>
  <si>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</si>
  <si>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</si>
  <si>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</si>
  <si>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</si>
  <si>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</si>
  <si>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</si>
  <si>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</si>
  <si>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</si>
  <si>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</si>
  <si>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</si>
  <si>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</si>
  <si>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</si>
  <si>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</si>
  <si>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</si>
  <si>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</si>
  <si>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</si>
  <si>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</si>
  <si>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</si>
  <si>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</si>
  <si>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</si>
  <si>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</si>
  <si>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</si>
  <si>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</si>
  <si>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</si>
  <si>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</si>
  <si>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</si>
  <si>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</si>
  <si>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</si>
  <si>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</si>
  <si>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</si>
  <si>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</si>
  <si>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</si>
  <si>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</si>
  <si>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</si>
  <si>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</si>
  <si>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</si>
  <si>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</si>
  <si>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</si>
  <si>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</si>
  <si>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</si>
  <si>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</si>
  <si>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</si>
  <si>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</si>
  <si>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</si>
  <si>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</si>
  <si>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</si>
  <si>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</si>
  <si>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</si>
  <si>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</si>
  <si>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</si>
  <si>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</si>
  <si>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</si>
  <si>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</si>
  <si>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</si>
  <si>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</si>
  <si>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</si>
  <si>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</si>
  <si>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</si>
  <si>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</si>
  <si>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</si>
  <si>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</si>
  <si>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</si>
  <si>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</si>
  <si>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</si>
  <si>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</si>
  <si>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</si>
  <si>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</si>
  <si>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</si>
  <si>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</si>
  <si>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</si>
  <si>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</si>
  <si>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</si>
  <si>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</si>
  <si>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</si>
  <si>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</si>
  <si>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</si>
  <si>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</si>
  <si>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</si>
  <si>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</si>
  <si>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</si>
  <si>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</si>
  <si>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</si>
  <si>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</si>
  <si>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</si>
  <si>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</si>
  <si>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</si>
  <si>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</si>
  <si>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</si>
  <si>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</si>
  <si>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</si>
  <si>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</si>
  <si>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</si>
  <si>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</si>
  <si>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</si>
  <si>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</si>
  <si>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</si>
  <si>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</si>
  <si>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</si>
  <si>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</si>
  <si>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</si>
  <si>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</si>
  <si>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</si>
  <si>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</si>
  <si>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</si>
  <si>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</si>
  <si>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</si>
  <si>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</si>
  <si>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</si>
  <si>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</si>
  <si>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</si>
  <si>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</si>
  <si>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</si>
  <si>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</si>
  <si>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</si>
  <si>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</si>
  <si>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</si>
  <si>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</si>
  <si>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</si>
  <si>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</si>
  <si>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</si>
  <si>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</si>
  <si>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</si>
  <si>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</si>
  <si>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</si>
  <si>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</si>
  <si>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</si>
  <si>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</si>
  <si>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</si>
  <si>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</si>
  <si>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</si>
  <si>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</si>
  <si>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</si>
  <si>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</si>
  <si>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</si>
  <si>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</si>
  <si>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</si>
  <si>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</si>
  <si>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</si>
  <si>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</si>
  <si>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</si>
  <si>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</si>
  <si>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</si>
  <si>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</si>
  <si>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</si>
  <si>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</si>
  <si>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</si>
  <si>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</si>
  <si>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</si>
  <si>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</si>
  <si>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</si>
  <si>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</si>
  <si>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</si>
  <si>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</si>
  <si>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</si>
  <si>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</si>
  <si>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</si>
  <si>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</si>
  <si>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</si>
  <si>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</si>
  <si>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</si>
  <si>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</si>
  <si>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</si>
  <si>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</si>
  <si>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</si>
  <si>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</si>
  <si>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</si>
  <si>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</si>
  <si>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</si>
  <si>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</si>
  <si>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</si>
  <si>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</si>
  <si>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</si>
  <si>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</si>
  <si>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</si>
  <si>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</si>
  <si>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</si>
  <si>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</si>
  <si>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</si>
  <si>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</si>
  <si>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</si>
  <si>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</si>
  <si>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</si>
  <si>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</si>
  <si>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</si>
  <si>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</si>
  <si>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</si>
  <si>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</si>
  <si>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</si>
  <si>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</si>
  <si>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</si>
  <si>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</si>
  <si>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</si>
  <si>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</si>
  <si>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</si>
  <si>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</si>
  <si>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</si>
  <si>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</si>
  <si>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</si>
  <si>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</si>
  <si>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</si>
  <si>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</si>
  <si>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</si>
  <si>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</si>
  <si>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</si>
  <si>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</si>
  <si>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</si>
  <si>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</si>
  <si>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</si>
  <si>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</si>
  <si>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</si>
  <si>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</si>
  <si>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</si>
  <si>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</si>
  <si>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</si>
  <si>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</si>
  <si>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</si>
  <si>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</si>
  <si>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</si>
  <si>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</si>
  <si>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</si>
  <si>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</si>
  <si>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</si>
  <si>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</si>
  <si>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</si>
  <si>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</si>
  <si>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</si>
  <si>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</si>
  <si>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</si>
  <si>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</si>
  <si>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</si>
  <si>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</si>
  <si>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</si>
  <si>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</si>
  <si>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</si>
  <si>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</si>
  <si>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</si>
  <si>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</si>
  <si>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</si>
  <si>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</si>
  <si>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</si>
  <si>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</si>
  <si>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</si>
  <si>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</si>
  <si>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</si>
  <si>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</si>
  <si>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</si>
  <si>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</si>
  <si>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</si>
  <si>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</si>
  <si>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</si>
  <si>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</si>
  <si>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</si>
  <si>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</si>
  <si>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</si>
  <si>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</si>
  <si>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</si>
  <si>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</si>
  <si>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</si>
  <si>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</si>
  <si>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</si>
  <si>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</si>
  <si>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</si>
  <si>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</si>
  <si>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</si>
  <si>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</si>
  <si>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</si>
  <si>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</si>
  <si>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</si>
  <si>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</si>
  <si>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</si>
  <si>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</si>
  <si>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</si>
  <si>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</si>
  <si>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</si>
  <si>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</si>
  <si>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</si>
  <si>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</si>
  <si>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</si>
  <si>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</si>
  <si>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</si>
  <si>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</si>
  <si>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</si>
  <si>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</si>
  <si>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</si>
  <si>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</si>
  <si>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</si>
  <si>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</si>
  <si>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</si>
  <si>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</si>
  <si>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</si>
  <si>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</si>
  <si>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</si>
  <si>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</si>
  <si>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</si>
  <si>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</si>
  <si>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</si>
  <si>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</si>
  <si>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</si>
  <si>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</si>
  <si>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</si>
  <si>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</si>
  <si>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</si>
  <si>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</si>
  <si>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</si>
  <si>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</si>
  <si>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</si>
  <si>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</si>
  <si>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</si>
  <si>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</si>
  <si>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</si>
  <si>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</si>
  <si>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</si>
  <si>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</si>
  <si>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</si>
  <si>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</si>
  <si>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</si>
  <si>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</si>
  <si>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</si>
  <si>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</si>
  <si>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</si>
  <si>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</si>
  <si>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</si>
  <si>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</si>
  <si>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</si>
  <si>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</si>
  <si>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</si>
  <si>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</si>
  <si>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</si>
  <si>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</si>
  <si>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</si>
  <si>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</si>
  <si>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</si>
  <si>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</si>
  <si>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</si>
  <si>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</si>
  <si>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</si>
  <si>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</si>
  <si>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</si>
  <si>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</si>
  <si>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</si>
  <si>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</si>
  <si>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</si>
  <si>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</si>
  <si>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</si>
  <si>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</si>
  <si>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</si>
  <si>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</si>
  <si>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</si>
  <si>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</si>
  <si>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</si>
  <si>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</si>
  <si>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</si>
  <si>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</si>
  <si>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</si>
  <si>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</si>
  <si>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</si>
  <si>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</si>
  <si>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</si>
  <si>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</si>
  <si>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</si>
  <si>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</si>
  <si>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</si>
  <si>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</si>
  <si>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</si>
  <si>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</si>
  <si>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</si>
  <si>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</si>
  <si>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</si>
  <si>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</si>
  <si>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</si>
  <si>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</si>
  <si>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</si>
  <si>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</si>
  <si>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</si>
  <si>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</si>
  <si>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</si>
  <si>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</si>
  <si>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</si>
  <si>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</si>
  <si>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</si>
  <si>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</si>
  <si>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</si>
  <si>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</si>
  <si>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</si>
  <si>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</si>
  <si>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</si>
  <si>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</si>
  <si>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</si>
  <si>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</si>
  <si>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</si>
  <si>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</si>
  <si>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</si>
  <si>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</si>
  <si>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</si>
  <si>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</si>
  <si>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</si>
  <si>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</si>
  <si>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</si>
  <si>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</si>
  <si>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</si>
  <si>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</si>
  <si>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</si>
  <si>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</si>
  <si>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</si>
  <si>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</si>
  <si>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</si>
  <si>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</si>
  <si>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</si>
  <si>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</si>
  <si>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</si>
  <si>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</si>
  <si>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</si>
  <si>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</si>
  <si>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</si>
  <si>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</si>
  <si>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</si>
  <si>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</si>
  <si>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</si>
  <si>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</si>
  <si>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</si>
  <si>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</si>
  <si>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</si>
  <si>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</si>
  <si>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</si>
  <si>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</si>
  <si>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</si>
  <si>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</si>
  <si>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</si>
  <si>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</si>
  <si>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</si>
  <si>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</si>
  <si>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</si>
  <si>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</si>
  <si>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</si>
  <si>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</si>
  <si>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</si>
  <si>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</si>
  <si>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</si>
  <si>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</si>
  <si>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</si>
  <si>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</si>
  <si>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</si>
  <si>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</si>
  <si>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</si>
  <si>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</si>
  <si>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</si>
  <si>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</si>
  <si>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</si>
  <si>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</si>
  <si>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</si>
  <si>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</si>
  <si>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</si>
  <si>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</si>
  <si>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</si>
  <si>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</si>
  <si>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</si>
  <si>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</si>
  <si>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</si>
  <si>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</si>
  <si>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</si>
  <si>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</si>
  <si>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</si>
  <si>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</si>
  <si>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</si>
  <si>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</si>
  <si>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</si>
  <si>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</si>
  <si>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</si>
  <si>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</si>
  <si>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</si>
  <si>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</si>
  <si>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</si>
  <si>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</si>
  <si>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</si>
  <si>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</si>
  <si>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</si>
  <si>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</si>
  <si>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</si>
  <si>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</si>
  <si>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</si>
  <si>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</si>
  <si>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</si>
  <si>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</si>
  <si>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</si>
  <si>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</si>
  <si>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</si>
  <si>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</si>
  <si>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</si>
  <si>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</si>
  <si>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</si>
  <si>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</si>
  <si>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</si>
  <si>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</si>
  <si>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</si>
  <si>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</si>
  <si>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</si>
  <si>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</si>
  <si>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</si>
  <si>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</si>
  <si>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</si>
  <si>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</si>
  <si>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</si>
  <si>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</si>
  <si>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</si>
  <si>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</si>
  <si>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</si>
  <si>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</si>
  <si>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</si>
  <si>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</si>
  <si>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</si>
  <si>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</si>
  <si>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</si>
  <si>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</si>
  <si>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</si>
  <si>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</si>
  <si>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</si>
  <si>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</si>
  <si>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</si>
  <si>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</si>
  <si>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</si>
  <si>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</si>
  <si>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</si>
  <si>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</si>
  <si>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</si>
  <si>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</si>
  <si>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</si>
  <si>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</si>
  <si>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</si>
  <si>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</si>
  <si>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</si>
  <si>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</si>
  <si>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</si>
  <si>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</si>
  <si>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</si>
  <si>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</si>
  <si>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</si>
  <si>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</si>
  <si>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</si>
  <si>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</si>
  <si>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</si>
  <si>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</si>
  <si>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</si>
  <si>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</si>
  <si>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</si>
  <si>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</si>
  <si>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</si>
  <si>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</si>
  <si>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</si>
  <si>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</si>
  <si>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</si>
  <si>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</si>
  <si>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</si>
  <si>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</si>
  <si>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</si>
  <si>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</si>
  <si>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</si>
  <si>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</si>
  <si>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</si>
  <si>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</si>
  <si>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</si>
  <si>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</si>
  <si>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</si>
  <si>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</si>
  <si>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</si>
  <si>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</si>
  <si>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</si>
  <si>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</si>
  <si>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</si>
  <si>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</si>
  <si>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</si>
  <si>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</si>
  <si>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</si>
  <si>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</si>
  <si>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</si>
  <si>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</si>
  <si>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</si>
  <si>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</si>
  <si>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</si>
  <si>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</si>
  <si>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</si>
  <si>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</si>
  <si>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</si>
  <si>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</si>
  <si>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</si>
  <si>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</si>
  <si>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</si>
  <si>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</si>
  <si>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</si>
  <si>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</si>
  <si>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</si>
  <si>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</si>
  <si>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</si>
  <si>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</si>
  <si>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</si>
  <si>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</si>
  <si>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</si>
  <si>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</si>
  <si>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</si>
  <si>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</si>
  <si>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</si>
  <si>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</si>
  <si>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</si>
  <si>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</si>
  <si>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</si>
  <si>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</si>
  <si>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</si>
  <si>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</si>
  <si>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</si>
  <si>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</si>
  <si>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</si>
  <si>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</si>
  <si>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</si>
  <si>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</si>
  <si>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</si>
  <si>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</si>
  <si>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</si>
  <si>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</si>
  <si>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</si>
  <si>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</si>
  <si>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</si>
  <si>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</si>
  <si>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</si>
  <si>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</si>
  <si>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</si>
  <si>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</si>
  <si>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</si>
  <si>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</si>
  <si>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</si>
  <si>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</si>
  <si>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</si>
  <si>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</si>
  <si>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</si>
  <si>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</si>
  <si>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</si>
  <si>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</si>
  <si>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</si>
  <si>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</si>
  <si>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</si>
  <si>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</si>
  <si>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</si>
  <si>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</si>
  <si>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</si>
  <si>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</si>
  <si>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</si>
  <si>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</si>
  <si>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</si>
  <si>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</si>
  <si>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</si>
  <si>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</si>
  <si>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</si>
  <si>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</si>
  <si>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</si>
  <si>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</si>
  <si>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</si>
  <si>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</si>
  <si>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</si>
  <si>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</si>
  <si>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</si>
  <si>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</si>
  <si>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</si>
  <si>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</si>
  <si>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</si>
  <si>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</si>
  <si>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</si>
  <si>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</si>
  <si>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</si>
  <si>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</si>
  <si>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</si>
  <si>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</si>
  <si>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</si>
  <si>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</si>
  <si>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</si>
  <si>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</si>
  <si>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</si>
  <si>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</si>
  <si>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</si>
  <si>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</si>
  <si>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</si>
  <si>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</si>
  <si>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</si>
  <si>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</si>
  <si>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</si>
  <si>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</si>
  <si>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</si>
  <si>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</si>
  <si>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</si>
  <si>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</si>
  <si>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</si>
  <si>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</si>
  <si>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</si>
  <si>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</si>
  <si>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</si>
  <si>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</si>
  <si>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</si>
  <si>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</si>
  <si>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</si>
  <si>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</si>
  <si>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</si>
  <si>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</si>
  <si>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</si>
  <si>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</si>
  <si>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</si>
  <si>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</si>
  <si>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</si>
  <si>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</si>
  <si>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</si>
  <si>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</si>
  <si>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</si>
  <si>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</si>
  <si>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</si>
  <si>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</si>
  <si>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</si>
  <si>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</si>
  <si>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</si>
  <si>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</si>
  <si>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</si>
  <si>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</si>
  <si>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</si>
  <si>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</si>
  <si>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</si>
  <si>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</si>
  <si>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</si>
  <si>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</si>
  <si>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</si>
  <si>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</si>
  <si>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</si>
  <si>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</si>
  <si>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</si>
  <si>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</si>
  <si>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</si>
  <si>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</si>
  <si>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</si>
  <si>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</si>
  <si>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</si>
  <si>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</si>
  <si>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</si>
  <si>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</si>
  <si>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</si>
  <si>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</si>
  <si>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</si>
  <si>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</si>
  <si>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</si>
  <si>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</si>
  <si>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</si>
  <si>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</si>
  <si>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</si>
  <si>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</si>
  <si>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</si>
  <si>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</si>
  <si>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</si>
  <si>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</si>
  <si>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</si>
  <si>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</si>
  <si>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</si>
  <si>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</si>
  <si>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</si>
  <si>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</si>
  <si>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</si>
  <si>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</si>
  <si>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</si>
  <si>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</si>
  <si>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</si>
  <si>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</si>
  <si>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</si>
  <si>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</si>
  <si>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</si>
  <si>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</si>
  <si>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</si>
  <si>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</si>
  <si>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</si>
  <si>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</si>
  <si>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</si>
  <si>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</si>
  <si>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</si>
  <si>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</si>
  <si>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</si>
  <si>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</si>
  <si>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</si>
  <si>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</si>
  <si>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</si>
  <si>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</si>
  <si>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</si>
  <si>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</si>
  <si>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</si>
  <si>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</si>
  <si>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</si>
  <si>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</si>
  <si>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</si>
  <si>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</si>
  <si>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</si>
  <si>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</si>
  <si>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</si>
  <si>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</si>
  <si>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</si>
  <si>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</si>
  <si>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</si>
  <si>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</si>
  <si>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</si>
  <si>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</si>
  <si>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</si>
  <si>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</si>
  <si>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</si>
  <si>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</si>
  <si>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</si>
  <si>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</si>
  <si>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</si>
  <si>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</si>
  <si>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</si>
  <si>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</si>
  <si>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</si>
  <si>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</si>
  <si>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</si>
  <si>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</si>
  <si>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</si>
  <si>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</si>
  <si>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</si>
  <si>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</si>
  <si>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</si>
  <si>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</si>
  <si>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</si>
  <si>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</si>
  <si>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</si>
  <si>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</si>
  <si>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</si>
  <si>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</si>
  <si>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</si>
  <si>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</si>
  <si>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</si>
  <si>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</si>
  <si>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</si>
  <si>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</si>
  <si>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</si>
  <si>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</si>
  <si>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</si>
  <si>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</si>
  <si>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</si>
  <si>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</si>
  <si>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</si>
  <si>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</si>
  <si>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</si>
  <si>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</si>
  <si>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</si>
  <si>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</si>
  <si>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</si>
  <si>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</si>
  <si>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</si>
  <si>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</si>
  <si>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</si>
  <si>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</si>
  <si>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</si>
  <si>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</si>
  <si>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</si>
  <si>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</si>
  <si>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</si>
  <si>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</si>
  <si>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</si>
  <si>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</si>
  <si>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</si>
  <si>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</si>
  <si>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</si>
  <si>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</si>
  <si>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</si>
  <si>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</si>
  <si>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</si>
  <si>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</si>
  <si>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</si>
  <si>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</si>
  <si>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</si>
  <si>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</si>
  <si>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</si>
  <si>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</si>
  <si>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</si>
  <si>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</si>
  <si>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</si>
  <si>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</si>
  <si>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</si>
  <si>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</si>
  <si>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</si>
  <si>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</si>
  <si>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</si>
  <si>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</si>
  <si>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</si>
  <si>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</si>
  <si>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</si>
  <si>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</si>
  <si>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</si>
  <si>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</si>
  <si>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</si>
  <si>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</si>
  <si>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</si>
  <si>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</si>
  <si>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</si>
  <si>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</si>
  <si>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</si>
  <si>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</si>
  <si>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</si>
  <si>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</si>
  <si>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</si>
  <si>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</si>
  <si>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</si>
  <si>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</si>
  <si>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</si>
  <si>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</si>
  <si>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</si>
  <si>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</si>
  <si>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</si>
  <si>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</si>
  <si>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</si>
  <si>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</si>
  <si>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</si>
  <si>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</si>
  <si>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</si>
  <si>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</si>
  <si>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</si>
  <si>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</si>
  <si>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</si>
  <si>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</si>
  <si>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</si>
  <si>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</si>
  <si>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</si>
  <si>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</si>
  <si>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</si>
  <si>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</si>
  <si>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</si>
  <si>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</si>
  <si>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</si>
  <si>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</si>
  <si>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</si>
  <si>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</si>
  <si>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</si>
  <si>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</si>
  <si>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</si>
  <si>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</si>
  <si>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</si>
  <si>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</si>
  <si>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</si>
  <si>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</si>
  <si>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</si>
  <si>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</si>
  <si>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</si>
  <si>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</si>
  <si>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</si>
  <si>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</si>
  <si>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</si>
  <si>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</si>
  <si>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</si>
  <si>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</si>
  <si>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</si>
  <si>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</si>
  <si>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</si>
  <si>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</si>
  <si>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</si>
  <si>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</si>
  <si>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</si>
  <si>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</si>
  <si>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</si>
  <si>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</si>
  <si>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</si>
  <si>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</si>
  <si>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</si>
  <si>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</si>
  <si>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</si>
  <si>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</si>
  <si>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</si>
  <si>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</si>
  <si>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</si>
  <si>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</si>
  <si>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</si>
  <si>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</si>
  <si>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</si>
  <si>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</si>
  <si>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</si>
  <si>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</si>
  <si>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</si>
  <si>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</si>
  <si>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</si>
  <si>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</si>
  <si>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</si>
  <si>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</si>
  <si>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</si>
  <si>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</si>
  <si>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</si>
  <si>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</si>
  <si>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</si>
  <si>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</si>
  <si>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</si>
  <si>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</si>
  <si>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</si>
  <si>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</si>
  <si>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</si>
  <si>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</si>
  <si>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</si>
  <si>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</si>
  <si>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</si>
  <si>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</si>
  <si>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</si>
  <si>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</si>
  <si>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</si>
  <si>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</si>
  <si>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</si>
  <si>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</si>
  <si>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</si>
  <si>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</si>
  <si>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</si>
  <si>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</si>
  <si>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</si>
  <si>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</si>
  <si>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</si>
  <si>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</si>
  <si>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</si>
  <si>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</si>
  <si>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</si>
  <si>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</si>
  <si>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</si>
  <si>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</si>
  <si>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</si>
  <si>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</si>
  <si>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</si>
  <si>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</si>
  <si>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</si>
  <si>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</si>
  <si>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</si>
  <si>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</si>
  <si>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</si>
  <si>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</si>
  <si>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</si>
  <si>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</si>
  <si>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</si>
  <si>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</si>
  <si>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</si>
  <si>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</si>
  <si>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</si>
  <si>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</si>
  <si>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</si>
  <si>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</si>
  <si>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</si>
  <si>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</si>
  <si>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</si>
  <si>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</si>
  <si>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</si>
  <si>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</si>
  <si>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</si>
  <si>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</si>
  <si>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</si>
  <si>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</si>
  <si>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</si>
  <si>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</si>
  <si>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</si>
  <si>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</si>
  <si>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</si>
  <si>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</si>
  <si>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</si>
  <si>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</si>
  <si>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</si>
  <si>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</si>
  <si>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</si>
  <si>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</si>
  <si>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</si>
  <si>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</si>
  <si>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</si>
  <si>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</si>
  <si>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</si>
  <si>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</si>
  <si>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</si>
  <si>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</si>
  <si>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</si>
  <si>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</si>
  <si>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</si>
  <si>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</si>
  <si>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</si>
  <si>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</si>
  <si>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</si>
  <si>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</si>
  <si>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</si>
  <si>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</si>
  <si>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</si>
  <si>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</si>
  <si>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</si>
  <si>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</si>
  <si>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</si>
  <si>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</si>
  <si>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</si>
  <si>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</si>
  <si>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</si>
  <si>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</si>
  <si>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</si>
  <si>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</si>
  <si>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</si>
  <si>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</si>
  <si>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</si>
  <si>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</si>
  <si>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</si>
  <si>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</si>
  <si>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</si>
  <si>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</si>
  <si>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</si>
  <si>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</si>
  <si>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</si>
  <si>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</si>
  <si>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</si>
  <si>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</si>
  <si>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</si>
  <si>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</si>
  <si>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</si>
  <si>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</si>
  <si>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</si>
  <si>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</si>
  <si>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</si>
  <si>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</si>
  <si>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</si>
  <si>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</si>
  <si>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</si>
  <si>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</si>
  <si>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</si>
  <si>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</si>
  <si>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</si>
  <si>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</si>
  <si>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</si>
  <si>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</si>
  <si>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</si>
  <si>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</si>
  <si>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</si>
  <si>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</si>
  <si>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</si>
  <si>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</si>
  <si>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</si>
  <si>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</si>
  <si>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</si>
  <si>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</si>
  <si>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</si>
  <si>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</si>
  <si>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</si>
  <si>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</si>
  <si>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</si>
  <si>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</si>
  <si>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</si>
  <si>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</si>
  <si>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</si>
  <si>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</si>
  <si>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</si>
  <si>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</si>
  <si>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</si>
  <si>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</si>
  <si>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</si>
  <si>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</si>
  <si>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</si>
  <si>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</si>
  <si>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</si>
  <si>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</si>
  <si>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</si>
  <si>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</si>
  <si>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</si>
  <si>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</si>
  <si>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</si>
  <si>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</si>
  <si>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</si>
  <si>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</si>
  <si>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</si>
  <si>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</si>
  <si>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</si>
  <si>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</si>
  <si>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</si>
  <si>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</si>
  <si>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</si>
  <si>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</si>
  <si>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</si>
  <si>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</si>
  <si>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</si>
  <si>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</si>
  <si>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</si>
  <si>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</si>
  <si>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</si>
  <si>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</si>
  <si>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</si>
  <si>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</si>
  <si>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</si>
  <si>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</si>
  <si>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</si>
  <si>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</si>
  <si>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</si>
  <si>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</si>
  <si>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</si>
  <si>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</si>
  <si>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</si>
  <si>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</si>
  <si>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</si>
  <si>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</si>
  <si>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</si>
  <si>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</si>
  <si>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</si>
  <si>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</si>
  <si>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</si>
  <si>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</si>
  <si>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</si>
  <si>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</si>
  <si>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</si>
  <si>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</si>
  <si>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</si>
  <si>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</si>
  <si>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</si>
  <si>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</si>
  <si>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</si>
  <si>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</si>
  <si>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</si>
  <si>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</si>
  <si>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</si>
  <si>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</si>
  <si>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</si>
  <si>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</si>
  <si>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</si>
  <si>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</si>
  <si>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</si>
  <si>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</si>
  <si>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</si>
  <si>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</si>
  <si>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</si>
  <si>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</si>
  <si>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</si>
  <si>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</si>
  <si>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</si>
  <si>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</si>
  <si>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</si>
  <si>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</si>
  <si>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</si>
  <si>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</si>
  <si>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</si>
  <si>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</si>
  <si>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</si>
  <si>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</si>
  <si>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</si>
  <si>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</si>
  <si>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</si>
  <si>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</si>
  <si>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</si>
  <si>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</si>
  <si>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</si>
  <si>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</si>
  <si>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</si>
  <si>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</si>
  <si>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</si>
  <si>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</si>
  <si>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</si>
  <si>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</si>
  <si>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</si>
  <si>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</si>
  <si>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</si>
  <si>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</si>
  <si>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</si>
  <si>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</si>
  <si>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</si>
  <si>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</si>
  <si>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</si>
  <si>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</si>
  <si>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</si>
  <si>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</si>
  <si>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</si>
  <si>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</si>
  <si>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</si>
  <si>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</si>
  <si>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</si>
  <si>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</si>
  <si>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</si>
  <si>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</si>
  <si>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</si>
  <si>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</si>
  <si>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</si>
  <si>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</si>
  <si>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</si>
  <si>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</si>
  <si>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</si>
  <si>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</si>
  <si>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</si>
  <si>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</si>
  <si>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</si>
  <si>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</si>
  <si>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</si>
  <si>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</si>
  <si>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</si>
  <si>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</si>
  <si>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</si>
  <si>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</si>
  <si>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</si>
  <si>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</si>
  <si>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</si>
  <si>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</si>
  <si>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</si>
  <si>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</si>
  <si>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</si>
  <si>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</si>
  <si>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</si>
  <si>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</si>
  <si>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</si>
  <si>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</si>
  <si>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</si>
  <si>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</si>
  <si>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</si>
  <si>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</si>
  <si>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</si>
  <si>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</si>
  <si>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</si>
  <si>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</si>
  <si>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</si>
  <si>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</si>
  <si>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</si>
  <si>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</si>
  <si>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</si>
  <si>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</si>
  <si>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</si>
  <si>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</si>
  <si>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</si>
  <si>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</si>
  <si>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</si>
  <si>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</si>
  <si>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</si>
  <si>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</si>
  <si>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</si>
  <si>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</si>
  <si>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</si>
  <si>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</si>
  <si>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</si>
  <si>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</si>
  <si>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</si>
  <si>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</si>
  <si>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</si>
  <si>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</si>
  <si>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</si>
  <si>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</si>
  <si>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</si>
  <si>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</si>
  <si>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</si>
  <si>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</si>
  <si>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</si>
  <si>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</si>
  <si>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</si>
  <si>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</si>
  <si>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</si>
  <si>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</si>
  <si>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</si>
  <si>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</si>
  <si>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</si>
  <si>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</si>
  <si>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</si>
  <si>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</si>
  <si>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</si>
  <si>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</si>
  <si>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</si>
  <si>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</si>
  <si>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</si>
  <si>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</si>
  <si>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</si>
  <si>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</si>
  <si>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</si>
  <si>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</si>
  <si>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</si>
  <si>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</si>
  <si>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</si>
  <si>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</si>
  <si>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</si>
  <si>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</si>
  <si>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</si>
  <si>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</si>
  <si>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</si>
  <si>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</si>
  <si>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</si>
  <si>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</si>
  <si>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</si>
  <si>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</si>
  <si>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</si>
  <si>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</si>
  <si>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</si>
  <si>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</si>
  <si>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</si>
  <si>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</si>
  <si>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</si>
  <si>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</si>
  <si>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</si>
  <si>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</si>
  <si>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</si>
  <si>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</si>
  <si>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</si>
  <si>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</si>
  <si>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</si>
  <si>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</si>
  <si>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</si>
  <si>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</si>
  <si>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</si>
  <si>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</si>
  <si>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</si>
  <si>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</si>
  <si>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</si>
  <si>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</si>
  <si>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</si>
  <si>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</si>
  <si>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</si>
  <si>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</si>
  <si>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</si>
  <si>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</si>
  <si>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</si>
  <si>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</si>
  <si>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</si>
  <si>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</si>
  <si>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</si>
  <si>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</si>
  <si>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</si>
  <si>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</si>
  <si>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</si>
  <si>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</si>
  <si>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</si>
  <si>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</si>
  <si>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</si>
  <si>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</si>
  <si>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</si>
  <si>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</si>
  <si>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</si>
  <si>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</si>
  <si>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</si>
  <si>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</si>
  <si>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</si>
  <si>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</si>
  <si>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</si>
  <si>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</si>
  <si>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</si>
  <si>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</si>
  <si>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</si>
  <si>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</si>
  <si>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</si>
  <si>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</si>
  <si>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</si>
  <si>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</si>
  <si>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</si>
  <si>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</si>
  <si>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</si>
  <si>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</si>
  <si>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</si>
  <si>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</si>
  <si>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</si>
  <si>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</si>
  <si>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</si>
  <si>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</si>
  <si>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</si>
  <si>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</si>
  <si>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</si>
  <si>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</si>
  <si>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</si>
  <si>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</si>
  <si>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</si>
  <si>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</si>
  <si>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</si>
  <si>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</si>
  <si>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</si>
  <si>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</si>
  <si>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</si>
  <si>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</si>
  <si>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</si>
  <si>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</si>
  <si>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</si>
  <si>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</si>
  <si>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</si>
  <si>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</si>
  <si>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</si>
  <si>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</si>
  <si>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</si>
  <si>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</si>
  <si>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</si>
  <si>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</si>
  <si>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</si>
  <si>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</si>
  <si>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</si>
  <si>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</si>
  <si>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</si>
  <si>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</si>
  <si>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</si>
  <si>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</si>
  <si>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</si>
  <si>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</si>
  <si>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</si>
  <si>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</si>
  <si>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</si>
  <si>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</si>
  <si>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</si>
  <si>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</si>
  <si>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</si>
  <si>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</si>
  <si>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</si>
  <si>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</si>
  <si>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</si>
  <si>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</si>
  <si>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</si>
  <si>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</si>
  <si>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</si>
  <si>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</si>
  <si>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</si>
  <si>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</si>
  <si>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</si>
  <si>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</si>
  <si>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</si>
  <si>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</si>
  <si>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</si>
  <si>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</si>
  <si>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</si>
  <si>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</si>
  <si>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</si>
  <si>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</si>
  <si>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</si>
  <si>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</si>
  <si>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</si>
  <si>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</si>
  <si>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</si>
  <si>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</si>
  <si>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</si>
  <si>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</si>
  <si>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</si>
  <si>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</si>
  <si>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</si>
  <si>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</si>
  <si>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</si>
  <si>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</si>
  <si>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</si>
  <si>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</si>
  <si>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</si>
  <si>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</si>
  <si>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</si>
  <si>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</si>
  <si>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</si>
  <si>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</si>
  <si>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</si>
  <si>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</si>
  <si>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</si>
  <si>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</si>
  <si>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</si>
  <si>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</si>
  <si>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</si>
  <si>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</si>
  <si>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</si>
  <si>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</si>
  <si>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</si>
  <si>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</si>
  <si>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</si>
  <si>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</si>
  <si>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</si>
  <si>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</si>
  <si>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</si>
  <si>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</si>
  <si>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</si>
  <si>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</si>
  <si>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</si>
  <si>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</si>
  <si>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</si>
  <si>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</si>
  <si>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</si>
  <si>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</si>
  <si>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</si>
  <si>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</si>
  <si>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</si>
  <si>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</si>
  <si>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</si>
  <si>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</si>
  <si>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</si>
  <si>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</si>
  <si>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</si>
  <si>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</si>
  <si>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</si>
  <si>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</si>
  <si>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</si>
  <si>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</si>
  <si>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</si>
  <si>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</si>
  <si>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</si>
  <si>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</si>
  <si>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</si>
  <si>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</si>
  <si>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</si>
  <si>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</si>
  <si>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</si>
  <si>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</si>
  <si>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</si>
  <si>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</si>
  <si>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</si>
  <si>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</si>
  <si>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</si>
  <si>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</si>
  <si>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</si>
  <si>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</si>
  <si>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</si>
  <si>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</si>
  <si>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</si>
  <si>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</si>
  <si>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</si>
  <si>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</si>
  <si>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</si>
  <si>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</si>
  <si>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</si>
  <si>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</si>
  <si>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</si>
  <si>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</si>
  <si>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</si>
  <si>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</si>
  <si>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</si>
  <si>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</si>
  <si>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</si>
  <si>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</si>
  <si>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</si>
  <si>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</si>
  <si>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</si>
  <si>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</si>
  <si>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</si>
  <si>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</si>
  <si>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</si>
  <si>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</si>
  <si>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</si>
  <si>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</si>
  <si>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</si>
  <si>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</si>
  <si>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</si>
  <si>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</si>
  <si>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</si>
  <si>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</si>
  <si>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</si>
  <si>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</si>
  <si>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</si>
  <si>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</si>
  <si>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</si>
  <si>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</si>
  <si>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</si>
  <si>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</si>
  <si>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</si>
  <si>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</si>
  <si>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</si>
  <si>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</si>
  <si>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</si>
  <si>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</si>
  <si>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</si>
  <si>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</si>
  <si>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</si>
  <si>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</si>
  <si>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</si>
  <si>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</si>
  <si>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</si>
  <si>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</si>
  <si>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</si>
  <si>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</si>
  <si>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</si>
  <si>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</si>
  <si>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</si>
  <si>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</si>
  <si>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</si>
  <si>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</si>
  <si>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</si>
  <si>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</si>
  <si>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</si>
  <si>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</si>
  <si>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</si>
  <si>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</si>
  <si>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</si>
  <si>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</si>
  <si>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</si>
  <si>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</si>
  <si>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</si>
  <si>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</si>
  <si>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</si>
  <si>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</si>
  <si>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</si>
  <si>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</si>
  <si>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</si>
  <si>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</si>
  <si>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</si>
  <si>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</si>
  <si>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</si>
  <si>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</si>
  <si>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</si>
  <si>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</si>
  <si>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</si>
  <si>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</si>
  <si>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</si>
  <si>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</si>
  <si>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</si>
  <si>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</si>
  <si>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</si>
  <si>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</si>
  <si>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</si>
  <si>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</si>
  <si>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</si>
  <si>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</si>
  <si>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</si>
  <si>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</si>
  <si>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</si>
  <si>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</si>
  <si>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</si>
  <si>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</si>
  <si>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</si>
  <si>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</si>
  <si>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</si>
  <si>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</si>
  <si>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</si>
  <si>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</si>
  <si>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</si>
  <si>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</si>
  <si>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</si>
  <si>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</si>
  <si>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</si>
  <si>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</si>
  <si>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</si>
  <si>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</si>
  <si>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</si>
  <si>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</si>
  <si>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</si>
  <si>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</si>
  <si>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</si>
  <si>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</si>
  <si>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</si>
  <si>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</si>
  <si>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</si>
  <si>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</si>
  <si>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</si>
  <si>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</si>
  <si>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</si>
  <si>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</si>
  <si>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</si>
  <si>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</si>
  <si>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</si>
  <si>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</si>
  <si>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</si>
  <si>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</si>
  <si>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</si>
  <si>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</si>
  <si>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</si>
  <si>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</si>
  <si>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</si>
  <si>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</si>
  <si>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</si>
  <si>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</si>
  <si>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</si>
  <si>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</si>
  <si>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</si>
  <si>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</si>
  <si>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</si>
  <si>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</si>
  <si>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</si>
  <si>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</si>
  <si>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</si>
  <si>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</si>
  <si>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</si>
  <si>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</si>
  <si>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</si>
  <si>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</si>
  <si>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</si>
  <si>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</si>
  <si>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</si>
  <si>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</si>
  <si>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</si>
  <si>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</si>
  <si>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</si>
  <si>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</si>
  <si>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</si>
  <si>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</si>
  <si>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</si>
  <si>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</si>
  <si>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</si>
  <si>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</si>
  <si>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</si>
  <si>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</si>
  <si>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</si>
  <si>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</si>
  <si>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</si>
  <si>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</si>
  <si>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</si>
  <si>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</si>
  <si>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</si>
  <si>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</si>
  <si>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</si>
  <si>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</si>
  <si>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</si>
  <si>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</si>
  <si>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</si>
  <si>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</si>
  <si>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</si>
  <si>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</si>
  <si>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</si>
  <si>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</si>
  <si>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</si>
  <si>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</si>
  <si>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</si>
  <si>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</si>
  <si>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</si>
  <si>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</si>
  <si>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</si>
  <si>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</si>
  <si>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</si>
  <si>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</si>
  <si>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</si>
  <si>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</si>
  <si>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</si>
  <si>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</si>
  <si>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</si>
  <si>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</si>
  <si>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</si>
  <si>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</si>
  <si>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</si>
  <si>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</si>
  <si>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</si>
  <si>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</si>
  <si>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</si>
  <si>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</si>
  <si>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</si>
  <si>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</si>
  <si>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</si>
  <si>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</si>
  <si>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</si>
  <si>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</si>
  <si>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</si>
  <si>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</si>
  <si>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</si>
  <si>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</si>
  <si>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</si>
  <si>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</si>
  <si>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</si>
  <si>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</si>
  <si>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</si>
  <si>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</si>
  <si>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</si>
  <si>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</si>
  <si>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</si>
  <si>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</si>
  <si>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</si>
  <si>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</si>
  <si>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</si>
  <si>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</si>
  <si>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</si>
  <si>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</si>
  <si>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</si>
  <si>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</si>
  <si>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</si>
  <si>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</si>
  <si>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</si>
  <si>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</si>
  <si>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</si>
  <si>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</si>
  <si>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</si>
  <si>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</si>
  <si>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</si>
  <si>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</si>
  <si>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</si>
  <si>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</si>
  <si>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</si>
  <si>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</si>
  <si>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</si>
  <si>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</si>
  <si>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</si>
  <si>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</si>
  <si>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</si>
  <si>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</si>
  <si>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</si>
  <si>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</si>
  <si>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</si>
  <si>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</si>
  <si>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</si>
  <si>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</si>
  <si>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</si>
  <si>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</si>
  <si>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</si>
  <si>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</si>
  <si>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</si>
  <si>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</si>
  <si>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</si>
  <si>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</si>
  <si>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</si>
  <si>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</si>
  <si>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</si>
  <si>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</si>
  <si>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</si>
  <si>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</si>
  <si>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</si>
  <si>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</si>
  <si>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</si>
  <si>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</si>
  <si>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</si>
  <si>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</si>
  <si>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</si>
  <si>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</si>
  <si>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</si>
  <si>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</si>
  <si>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</si>
  <si>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</si>
  <si>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</si>
  <si>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</si>
  <si>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</si>
  <si>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</si>
  <si>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</si>
  <si>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</si>
  <si>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</si>
  <si>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</si>
  <si>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</si>
  <si>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</si>
  <si>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</si>
  <si>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</si>
  <si>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</si>
  <si>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</si>
  <si>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</si>
  <si>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</si>
  <si>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</si>
  <si>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</si>
  <si>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</si>
  <si>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</si>
  <si>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</si>
  <si>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</si>
  <si>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</si>
  <si>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</si>
  <si>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</si>
  <si>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</si>
  <si>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</si>
  <si>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</si>
  <si>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</si>
  <si>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</si>
  <si>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</si>
  <si>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</si>
  <si>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</si>
  <si>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</si>
  <si>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</si>
  <si>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</si>
  <si>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</si>
  <si>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</si>
  <si>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</si>
  <si>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</si>
  <si>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</si>
  <si>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</si>
  <si>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</si>
  <si>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</si>
  <si>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</si>
  <si>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</si>
  <si>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</si>
  <si>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</si>
  <si>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</si>
  <si>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</si>
  <si>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</si>
  <si>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</si>
  <si>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</si>
  <si>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</si>
  <si>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</si>
  <si>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</si>
  <si>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</si>
  <si>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</si>
  <si>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</si>
  <si>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</si>
  <si>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</si>
  <si>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</si>
  <si>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</si>
  <si>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</si>
  <si>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</si>
  <si>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</si>
  <si>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</si>
  <si>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</si>
  <si>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</si>
  <si>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</si>
  <si>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</si>
  <si>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</si>
  <si>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</si>
  <si>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</si>
  <si>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</si>
  <si>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</si>
  <si>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</si>
  <si>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</si>
  <si>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</si>
  <si>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</si>
  <si>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</si>
  <si>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</si>
  <si>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</si>
  <si>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</si>
  <si>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</si>
  <si>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</si>
  <si>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</si>
  <si>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</si>
  <si>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</si>
  <si>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</si>
  <si>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</si>
  <si>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</si>
  <si>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</si>
  <si>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</si>
  <si>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</si>
  <si>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</si>
  <si>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</si>
  <si>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</si>
  <si>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</si>
  <si>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</si>
  <si>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</si>
  <si>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</si>
  <si>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</si>
  <si>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</si>
  <si>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</si>
  <si>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</si>
  <si>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</si>
  <si>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</si>
  <si>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</si>
  <si>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</si>
  <si>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</si>
  <si>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</si>
  <si>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</si>
  <si>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</si>
  <si>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</si>
  <si>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</si>
  <si>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</si>
  <si>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</si>
  <si>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</si>
  <si>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</si>
  <si>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</si>
  <si>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</si>
  <si>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</si>
  <si>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</si>
  <si>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</si>
  <si>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</si>
  <si>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</si>
  <si>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</si>
  <si>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</si>
  <si>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</si>
  <si>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</si>
  <si>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</si>
  <si>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</si>
  <si>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</si>
  <si>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</si>
  <si>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</si>
  <si>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</si>
  <si>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</si>
  <si>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</si>
  <si>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</si>
  <si>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</si>
  <si>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</si>
  <si>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</si>
  <si>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</si>
  <si>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</si>
  <si>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</si>
  <si>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</si>
  <si>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</si>
  <si>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</si>
  <si>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</si>
  <si>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</si>
  <si>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</si>
  <si>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</si>
  <si>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</si>
  <si>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</si>
  <si>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</si>
  <si>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</si>
  <si>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</si>
  <si>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</si>
  <si>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</si>
  <si>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</si>
  <si>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</si>
  <si>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</si>
  <si>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</si>
  <si>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</si>
  <si>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</si>
  <si>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</si>
  <si>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</si>
  <si>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</si>
  <si>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</si>
  <si>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</si>
  <si>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</si>
  <si>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</si>
  <si>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</si>
  <si>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</si>
  <si>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</si>
  <si>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</si>
  <si>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</si>
  <si>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</si>
  <si>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</si>
  <si>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</si>
  <si>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</si>
  <si>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</si>
  <si>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</si>
  <si>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</si>
  <si>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</si>
  <si>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</si>
  <si>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</si>
  <si>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</si>
  <si>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</si>
  <si>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</si>
  <si>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</si>
  <si>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</si>
  <si>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</si>
  <si>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</si>
  <si>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</si>
  <si>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</si>
  <si>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</si>
  <si>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</si>
  <si>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</si>
  <si>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</si>
  <si>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</si>
  <si>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</si>
  <si>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</si>
  <si>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</si>
  <si>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</si>
  <si>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</si>
  <si>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</si>
  <si>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</si>
  <si>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</si>
  <si>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</si>
  <si>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</si>
  <si>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</si>
  <si>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</si>
  <si>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</si>
  <si>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</si>
  <si>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</si>
  <si>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</si>
  <si>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</si>
  <si>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</si>
  <si>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</si>
  <si>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</si>
  <si>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</si>
  <si>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</si>
  <si>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</si>
  <si>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</si>
  <si>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</si>
  <si>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</si>
  <si>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</si>
  <si>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</si>
  <si>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</si>
  <si>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</si>
  <si>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</si>
  <si>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</si>
  <si>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</si>
  <si>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</si>
  <si>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</si>
  <si>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</si>
  <si>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</si>
  <si>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</si>
  <si>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</si>
  <si>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</si>
  <si>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</si>
  <si>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</si>
  <si>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</si>
  <si>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</si>
  <si>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</si>
  <si>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</si>
  <si>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</si>
  <si>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</si>
  <si>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</si>
  <si>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</si>
  <si>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</si>
  <si>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</si>
  <si>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</si>
  <si>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</si>
  <si>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</si>
  <si>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</si>
  <si>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</si>
  <si>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</si>
  <si>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</si>
  <si>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</si>
  <si>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</si>
  <si>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</si>
  <si>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</si>
  <si>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</si>
  <si>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</si>
  <si>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</si>
  <si>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</si>
  <si>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</si>
  <si>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</si>
  <si>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</si>
  <si>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</si>
  <si>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</si>
  <si>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</si>
  <si>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</si>
  <si>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</si>
  <si>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</si>
  <si>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</si>
  <si>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</si>
  <si>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</si>
  <si>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</si>
  <si>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</si>
  <si>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</si>
  <si>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</si>
  <si>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</si>
  <si>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</si>
  <si>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</si>
  <si>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</si>
  <si>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</si>
  <si>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</si>
  <si>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</si>
  <si>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</si>
  <si>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</si>
  <si>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</si>
  <si>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</si>
  <si>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</si>
  <si>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</si>
  <si>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</si>
  <si>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</si>
  <si>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</si>
  <si>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</si>
  <si>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</si>
  <si>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</si>
  <si>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</si>
  <si>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</si>
  <si>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</si>
  <si>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</si>
  <si>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</si>
  <si>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</si>
  <si>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</si>
  <si>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</si>
  <si>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</si>
  <si>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</si>
  <si>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</si>
  <si>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</si>
  <si>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</si>
  <si>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</si>
  <si>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</si>
  <si>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</si>
  <si>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</si>
  <si>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</si>
  <si>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</si>
  <si>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</si>
  <si>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</si>
  <si>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</si>
  <si>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</si>
  <si>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</si>
  <si>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</si>
  <si>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</si>
  <si>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</si>
  <si>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</si>
  <si>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</si>
  <si>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</si>
  <si>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</si>
  <si>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</si>
  <si>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</si>
  <si>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</si>
  <si>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</si>
  <si>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</si>
  <si>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</si>
  <si>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</si>
  <si>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</si>
  <si>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</si>
  <si>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</si>
  <si>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</si>
  <si>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</si>
  <si>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</si>
  <si>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</si>
  <si>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</si>
  <si>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</si>
  <si>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</si>
  <si>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</si>
  <si>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</si>
  <si>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</si>
  <si>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</si>
  <si>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</si>
  <si>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</si>
  <si>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</si>
  <si>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</si>
  <si>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</si>
  <si>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</si>
  <si>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</si>
  <si>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</si>
  <si>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</si>
  <si>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</si>
  <si>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</si>
  <si>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</si>
  <si>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</si>
  <si>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</si>
  <si>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</si>
  <si>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</si>
  <si>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</si>
  <si>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</si>
  <si>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</si>
  <si>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</si>
  <si>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</si>
  <si>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</si>
  <si>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</si>
  <si>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</si>
  <si>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</si>
  <si>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</si>
  <si>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</si>
  <si>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</si>
  <si>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</si>
  <si>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</si>
  <si>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</si>
  <si>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</si>
  <si>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</si>
  <si>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</si>
  <si>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</si>
  <si>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</si>
  <si>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</si>
  <si>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</si>
  <si>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</si>
  <si>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</si>
  <si>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</si>
  <si>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</si>
  <si>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</si>
  <si>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</si>
  <si>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</si>
  <si>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</si>
  <si>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</si>
  <si>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</si>
  <si>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</si>
  <si>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</si>
  <si>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</si>
  <si>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</si>
  <si>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</si>
  <si>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</si>
  <si>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</si>
  <si>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</si>
  <si>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</si>
  <si>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</si>
  <si>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</si>
  <si>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</si>
  <si>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</si>
  <si>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</si>
  <si>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</si>
  <si>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</si>
  <si>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</si>
  <si>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</si>
  <si>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</si>
  <si>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</si>
  <si>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</si>
  <si>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</si>
  <si>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</si>
  <si>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</si>
  <si>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</si>
  <si>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</si>
  <si>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</si>
  <si>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</si>
  <si>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</si>
  <si>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</si>
  <si>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</si>
  <si>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</si>
  <si>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</si>
  <si>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</si>
  <si>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</si>
  <si>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</si>
  <si>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</si>
  <si>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</si>
  <si>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</si>
  <si>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</si>
  <si>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</si>
  <si>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</si>
  <si>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</si>
  <si>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</si>
  <si>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</si>
  <si>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</si>
  <si>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</si>
  <si>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</si>
  <si>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</si>
  <si>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</si>
  <si>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</si>
  <si>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</si>
  <si>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</si>
  <si>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</si>
  <si>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</si>
  <si>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</si>
  <si>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</si>
  <si>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</si>
  <si>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</si>
  <si>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</si>
  <si>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</si>
  <si>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</si>
  <si>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</si>
  <si>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</si>
  <si>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</si>
  <si>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</si>
  <si>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</si>
  <si>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</si>
  <si>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</si>
  <si>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</si>
  <si>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</si>
  <si>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</si>
  <si>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</si>
  <si>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</si>
  <si>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</si>
  <si>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</si>
  <si>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</si>
  <si>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</si>
  <si>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</si>
  <si>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</si>
  <si>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</si>
  <si>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</si>
  <si>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</si>
  <si>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</si>
  <si>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</si>
  <si>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</si>
  <si>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</si>
  <si>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</si>
  <si>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</si>
  <si>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</si>
  <si>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</si>
  <si>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</si>
  <si>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</si>
  <si>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</si>
  <si>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</si>
  <si>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</si>
  <si>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</si>
  <si>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</si>
  <si>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</si>
  <si>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</si>
  <si>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</si>
  <si>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</si>
  <si>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</si>
  <si>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</si>
  <si>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</si>
  <si>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</si>
  <si>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</si>
  <si>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</si>
  <si>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</si>
  <si>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</si>
  <si>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</si>
  <si>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</si>
  <si>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</si>
  <si>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</si>
  <si>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</si>
  <si>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</si>
  <si>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</si>
  <si>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</si>
  <si>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</si>
  <si>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</si>
  <si>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</si>
  <si>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</si>
  <si>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</si>
  <si>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</si>
  <si>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</si>
  <si>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</si>
  <si>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</si>
  <si>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</si>
  <si>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</si>
  <si>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</si>
  <si>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</si>
  <si>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</si>
  <si>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</si>
  <si>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</si>
  <si>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</si>
  <si>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</si>
  <si>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</si>
  <si>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</si>
  <si>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</si>
  <si>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</si>
  <si>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</si>
  <si>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</si>
  <si>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</si>
  <si>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</si>
  <si>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</si>
  <si>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</si>
  <si>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</si>
  <si>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</si>
  <si>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</si>
  <si>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</si>
  <si>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</si>
  <si>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</si>
  <si>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</si>
  <si>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</si>
  <si>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</si>
  <si>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</si>
  <si>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</si>
  <si>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</si>
  <si>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</si>
  <si>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</si>
  <si>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</si>
  <si>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</si>
  <si>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</si>
  <si>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</si>
  <si>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</si>
  <si>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</si>
  <si>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</si>
  <si>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</si>
  <si>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</si>
  <si>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</si>
  <si>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</si>
  <si>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</si>
  <si>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</si>
  <si>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</si>
  <si>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</si>
  <si>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</si>
  <si>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</si>
  <si>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</si>
  <si>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</si>
  <si>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</si>
  <si>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</si>
  <si>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</si>
  <si>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</si>
  <si>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</si>
  <si>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</si>
  <si>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</si>
  <si>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</si>
  <si>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</si>
  <si>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</si>
  <si>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</si>
  <si>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</si>
  <si>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</si>
  <si>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</si>
  <si>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</si>
  <si>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</si>
  <si>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</si>
  <si>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</si>
  <si>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</si>
  <si>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</si>
  <si>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</si>
  <si>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</si>
  <si>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</si>
  <si>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</si>
  <si>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</si>
  <si>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</si>
  <si>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</si>
  <si>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</si>
  <si>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</si>
  <si>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</si>
  <si>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</si>
  <si>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</si>
  <si>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</si>
  <si>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</si>
  <si>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</si>
  <si>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</si>
  <si>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</si>
  <si>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</si>
  <si>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</si>
  <si>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</si>
  <si>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</si>
  <si>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</si>
  <si>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</si>
  <si>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</si>
  <si>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</si>
  <si>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</si>
  <si>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</si>
  <si>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</si>
  <si>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</si>
  <si>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</si>
  <si>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</si>
  <si>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</si>
  <si>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</si>
  <si>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</si>
  <si>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</si>
  <si>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</si>
  <si>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</si>
  <si>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</si>
  <si>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</si>
  <si>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</si>
  <si>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</si>
  <si>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</si>
  <si>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</si>
  <si>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</si>
  <si>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</si>
  <si>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</si>
  <si>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</si>
  <si>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</si>
  <si>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</si>
  <si>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</si>
  <si>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</si>
  <si>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</si>
  <si>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</si>
  <si>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</si>
  <si>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</si>
  <si>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</si>
  <si>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</si>
  <si>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</si>
  <si>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</si>
  <si>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</si>
  <si>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</si>
  <si>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</si>
  <si>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</si>
  <si>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</si>
  <si>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</si>
  <si>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</si>
  <si>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</si>
  <si>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</si>
  <si>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</si>
  <si>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</si>
  <si>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</si>
  <si>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</si>
  <si>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</si>
  <si>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</si>
  <si>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</si>
  <si>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</si>
  <si>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</si>
  <si>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</si>
  <si>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</si>
  <si>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</si>
  <si>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</si>
  <si>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</si>
  <si>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</si>
  <si>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</si>
  <si>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</si>
  <si>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</si>
  <si>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</si>
  <si>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</si>
  <si>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</si>
  <si>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</si>
  <si>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</si>
  <si>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</si>
  <si>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</si>
  <si>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</si>
  <si>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</si>
  <si>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</si>
  <si>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</si>
  <si>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</si>
  <si>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</si>
  <si>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</si>
  <si>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</si>
  <si>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</si>
  <si>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</si>
  <si>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</si>
  <si>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</si>
  <si>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</si>
  <si>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</si>
  <si>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</si>
  <si>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</si>
  <si>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</si>
  <si>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</si>
  <si>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</si>
  <si>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</si>
  <si>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</si>
  <si>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</si>
  <si>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</si>
  <si>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</si>
  <si>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</si>
  <si>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</si>
  <si>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</si>
  <si>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</si>
  <si>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</si>
  <si>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</si>
  <si>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</si>
  <si>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</si>
  <si>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</si>
  <si>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</si>
  <si>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</si>
  <si>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</si>
  <si>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</si>
  <si>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</si>
  <si>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</si>
  <si>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</si>
  <si>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</si>
  <si>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</si>
  <si>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</si>
  <si>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</si>
  <si>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</si>
  <si>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</si>
  <si>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</si>
  <si>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</si>
  <si>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</si>
  <si>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</si>
  <si>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</si>
  <si>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</si>
  <si>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</si>
  <si>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</si>
  <si>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</si>
  <si>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</si>
  <si>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</si>
  <si>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</si>
  <si>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</si>
  <si>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</si>
  <si>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</si>
  <si>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</si>
  <si>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</si>
  <si>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</si>
  <si>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</si>
  <si>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</si>
  <si>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</si>
  <si>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</si>
  <si>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</si>
  <si>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</si>
  <si>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</si>
  <si>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</si>
  <si>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</si>
  <si>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</si>
  <si>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</si>
  <si>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</si>
  <si>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</si>
  <si>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</si>
  <si>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</si>
  <si>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</si>
  <si>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</si>
  <si>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</si>
  <si>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</si>
  <si>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</si>
  <si>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</si>
  <si>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</si>
  <si>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</si>
  <si>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</si>
  <si>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</si>
  <si>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</si>
  <si>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</si>
  <si>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</si>
  <si>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</si>
  <si>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</si>
  <si>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</si>
  <si>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</si>
  <si>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</si>
  <si>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</si>
  <si>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</si>
  <si>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</si>
  <si>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</si>
  <si>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</si>
  <si>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</si>
  <si>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</si>
  <si>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</si>
  <si>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</si>
  <si>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</si>
  <si>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</si>
  <si>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</si>
  <si>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</si>
  <si>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</si>
  <si>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</si>
  <si>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</si>
  <si>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</si>
  <si>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</si>
  <si>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</si>
  <si>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</si>
  <si>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</si>
  <si>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</si>
  <si>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</si>
  <si>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</si>
  <si>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</si>
  <si>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</si>
  <si>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</si>
  <si>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</si>
  <si>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</si>
  <si>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</si>
  <si>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</si>
  <si>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</si>
  <si>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</si>
  <si>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</si>
  <si>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</si>
  <si>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</si>
  <si>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</si>
  <si>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</si>
  <si>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</si>
  <si>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</si>
  <si>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</si>
  <si>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</si>
  <si>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</si>
  <si>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</si>
  <si>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</si>
  <si>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</si>
  <si>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</si>
  <si>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</si>
  <si>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</si>
  <si>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</si>
  <si>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</si>
  <si>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</si>
  <si>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</si>
  <si>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</si>
  <si>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</si>
  <si>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</si>
  <si>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</si>
  <si>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</si>
  <si>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</si>
  <si>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</si>
  <si>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</si>
  <si>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</si>
  <si>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</si>
  <si>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</si>
  <si>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</si>
  <si>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</si>
  <si>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</si>
  <si>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</si>
  <si>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</si>
  <si>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</si>
  <si>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</si>
  <si>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</si>
  <si>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</si>
  <si>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</si>
  <si>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</si>
  <si>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</si>
  <si>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</si>
  <si>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</si>
  <si>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</si>
  <si>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</si>
  <si>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</si>
  <si>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</si>
  <si>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</si>
  <si>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</si>
  <si>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</si>
  <si>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</si>
  <si>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</si>
  <si>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</si>
  <si>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</si>
  <si>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</si>
  <si>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</si>
  <si>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</si>
  <si>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</si>
  <si>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</si>
  <si>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</si>
  <si>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</si>
  <si>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</si>
  <si>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</si>
  <si>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</si>
  <si>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</si>
  <si>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</si>
  <si>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</si>
  <si>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</si>
  <si>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</si>
  <si>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</si>
  <si>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</si>
  <si>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</si>
  <si>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</si>
  <si>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</si>
  <si>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</si>
  <si>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</si>
  <si>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</si>
  <si>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</si>
  <si>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</si>
  <si>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</si>
  <si>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</si>
  <si>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</si>
  <si>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</si>
  <si>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</si>
  <si>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</si>
  <si>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</si>
  <si>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</si>
  <si>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</si>
  <si>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</si>
  <si>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</si>
  <si>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</si>
  <si>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</si>
  <si>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</si>
  <si>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</si>
  <si>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</si>
  <si>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</si>
  <si>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</si>
  <si>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</si>
  <si>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</si>
  <si>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</si>
  <si>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</si>
  <si>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</si>
  <si>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</si>
  <si>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</si>
  <si>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</si>
  <si>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</si>
  <si>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</si>
  <si>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</si>
  <si>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</si>
  <si>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</si>
  <si>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</si>
  <si>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</si>
  <si>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</si>
  <si>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</si>
  <si>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</si>
  <si>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</si>
  <si>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</si>
  <si>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</si>
  <si>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</si>
  <si>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</si>
  <si>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</si>
  <si>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</si>
  <si>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</si>
  <si>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</si>
  <si>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</si>
  <si>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</si>
  <si>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</si>
  <si>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</si>
  <si>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</si>
  <si>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</si>
  <si>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</si>
  <si>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</si>
  <si>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</si>
  <si>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</si>
  <si>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</si>
  <si>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</si>
  <si>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</si>
  <si>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</si>
  <si>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</si>
  <si>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</si>
  <si>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</si>
  <si>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</si>
  <si>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</si>
  <si>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</si>
  <si>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</si>
  <si>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</si>
  <si>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</si>
  <si>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</si>
  <si>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</si>
  <si>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</si>
  <si>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</si>
  <si>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</si>
  <si>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</si>
  <si>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</si>
  <si>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</si>
  <si>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</si>
  <si>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</si>
  <si>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</si>
  <si>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</si>
  <si>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</si>
  <si>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</si>
  <si>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</si>
  <si>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</si>
  <si>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</si>
  <si>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</si>
  <si>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</si>
  <si>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</si>
  <si>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</si>
  <si>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</si>
  <si>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</si>
  <si>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</si>
  <si>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</si>
  <si>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</si>
  <si>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</si>
  <si>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</si>
  <si>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</si>
  <si>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</si>
  <si>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</si>
  <si>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</si>
  <si>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</si>
  <si>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</si>
  <si>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</si>
  <si>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</si>
  <si>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</si>
  <si>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</si>
  <si>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</si>
  <si>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</si>
  <si>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</si>
  <si>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</si>
  <si>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</si>
  <si>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</si>
  <si>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</si>
  <si>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</si>
  <si>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</si>
  <si>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</si>
  <si>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</si>
  <si>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</si>
  <si>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</si>
  <si>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</si>
  <si>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</si>
  <si>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</si>
  <si>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</si>
  <si>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</si>
  <si>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</si>
  <si>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</si>
  <si>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</si>
  <si>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</si>
  <si>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</si>
  <si>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</si>
  <si>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</si>
  <si>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</si>
  <si>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</si>
  <si>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</si>
  <si>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</si>
  <si>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</si>
  <si>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</si>
  <si>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</si>
  <si>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</si>
  <si>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</si>
  <si>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</si>
  <si>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</si>
  <si>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</si>
  <si>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</si>
  <si>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</si>
  <si>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</si>
  <si>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</si>
  <si>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</si>
  <si>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</si>
  <si>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</si>
  <si>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</si>
  <si>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</si>
  <si>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</si>
  <si>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</si>
  <si>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</si>
  <si>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</si>
  <si>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</si>
  <si>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</si>
  <si>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</si>
  <si>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</si>
  <si>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</si>
  <si>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</si>
  <si>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</si>
  <si>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</si>
  <si>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</si>
  <si>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</si>
  <si>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</si>
  <si>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</si>
  <si>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</si>
  <si>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</si>
  <si>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</si>
  <si>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</si>
  <si>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</si>
  <si>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</si>
  <si>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</si>
  <si>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</si>
  <si>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</si>
  <si>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</si>
  <si>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</si>
  <si>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</si>
  <si>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</si>
  <si>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</si>
  <si>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</si>
  <si>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</si>
  <si>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</si>
  <si>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</si>
  <si>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</si>
  <si>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</si>
  <si>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</si>
  <si>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</si>
  <si>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</si>
  <si>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</si>
  <si>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</si>
  <si>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</si>
  <si>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</si>
  <si>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</si>
  <si>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</si>
  <si>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</si>
  <si>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</si>
  <si>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</si>
  <si>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</si>
  <si>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</si>
  <si>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</si>
  <si>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</si>
  <si>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</si>
  <si>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</si>
  <si>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</si>
  <si>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</si>
  <si>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</si>
  <si>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</si>
  <si>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</si>
  <si>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</si>
  <si>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</si>
  <si>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</si>
  <si>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</si>
  <si>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</si>
  <si>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</si>
  <si>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</si>
  <si>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</si>
  <si>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</si>
  <si>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</si>
  <si>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</si>
  <si>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</si>
  <si>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</si>
  <si>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</si>
  <si>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</si>
  <si>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</si>
  <si>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</si>
  <si>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</si>
  <si>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</si>
  <si>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</si>
  <si>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</si>
  <si>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</si>
  <si>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</si>
  <si>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</si>
  <si>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</si>
  <si>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</si>
  <si>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</si>
  <si>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</si>
  <si>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</si>
  <si>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</si>
  <si>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</si>
  <si>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</si>
  <si>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</si>
  <si>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</si>
  <si>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</si>
  <si>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</si>
  <si>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</si>
  <si>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</si>
  <si>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</si>
  <si>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</si>
  <si>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</si>
  <si>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</si>
  <si>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</si>
  <si>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</si>
  <si>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</si>
  <si>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</si>
  <si>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</si>
  <si>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</si>
  <si>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</si>
  <si>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</si>
  <si>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</si>
  <si>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</si>
  <si>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</si>
  <si>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</si>
  <si>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</si>
  <si>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</si>
  <si>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</si>
  <si>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</si>
  <si>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</si>
  <si>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</si>
  <si>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</si>
  <si>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</si>
  <si>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</si>
  <si>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</si>
  <si>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</si>
  <si>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</si>
  <si>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</si>
  <si>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</si>
  <si>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</si>
  <si>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</si>
  <si>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</si>
  <si>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</si>
  <si>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</si>
  <si>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</si>
  <si>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</si>
  <si>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</si>
  <si>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</si>
  <si>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</si>
  <si>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</si>
  <si>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</si>
  <si>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</si>
  <si>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</si>
  <si>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</si>
  <si>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</si>
  <si>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</si>
  <si>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</si>
  <si>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</si>
  <si>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</si>
  <si>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</si>
  <si>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</si>
  <si>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</si>
  <si>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</si>
  <si>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</si>
  <si>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</si>
  <si>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</si>
  <si>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</si>
  <si>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</si>
  <si>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</si>
  <si>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</si>
  <si>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</si>
  <si>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</si>
  <si>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</si>
  <si>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</si>
  <si>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</si>
  <si>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</si>
  <si>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</si>
  <si>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</si>
  <si>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</si>
  <si>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</si>
  <si>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</si>
  <si>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</si>
  <si>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</si>
  <si>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</si>
  <si>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</si>
  <si>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</si>
  <si>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</si>
  <si>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</si>
  <si>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</si>
  <si>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</si>
  <si>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</si>
  <si>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</si>
  <si>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</si>
  <si>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</si>
  <si>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</si>
  <si>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</si>
  <si>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</si>
  <si>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</si>
  <si>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</si>
  <si>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</si>
  <si>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</si>
  <si>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</si>
  <si>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</si>
  <si>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</si>
  <si>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</si>
  <si>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</si>
  <si>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</si>
  <si>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</si>
  <si>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</si>
  <si>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</si>
  <si>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</si>
  <si>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</si>
  <si>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</si>
  <si>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</si>
  <si>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</si>
  <si>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</si>
  <si>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</si>
  <si>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</si>
  <si>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</si>
  <si>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</si>
  <si>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</si>
  <si>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</si>
  <si>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</si>
  <si>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</si>
  <si>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</si>
  <si>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</si>
  <si>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</si>
  <si>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</si>
  <si>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</si>
  <si>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</si>
  <si>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</si>
  <si>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</si>
  <si>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</si>
  <si>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</si>
  <si>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</si>
  <si>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</si>
  <si>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</si>
  <si>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</si>
  <si>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</si>
  <si>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</si>
  <si>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</si>
  <si>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</si>
  <si>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</si>
  <si>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</si>
  <si>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</si>
  <si>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</si>
  <si>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</si>
  <si>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</si>
  <si>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</si>
  <si>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</si>
  <si>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</si>
  <si>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</si>
  <si>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</si>
  <si>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</si>
  <si>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</si>
  <si>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</si>
  <si>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</si>
  <si>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</si>
  <si>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</si>
  <si>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</si>
  <si>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</si>
  <si>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</si>
  <si>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</si>
  <si>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</si>
  <si>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</si>
  <si>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</si>
  <si>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</si>
  <si>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</si>
  <si>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</si>
  <si>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</si>
  <si>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</si>
  <si>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</si>
  <si>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</si>
  <si>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</si>
  <si>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</si>
  <si>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</si>
  <si>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</si>
  <si>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</si>
  <si>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</si>
  <si>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</si>
  <si>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</si>
  <si>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</si>
  <si>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</si>
  <si>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</si>
  <si>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</si>
  <si>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</si>
  <si>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</si>
  <si>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</si>
  <si>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</si>
  <si>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</si>
  <si>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</si>
  <si>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</si>
  <si>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</si>
  <si>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</si>
  <si>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</si>
  <si>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</si>
  <si>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</si>
  <si>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</si>
  <si>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</si>
  <si>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</si>
  <si>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</si>
  <si>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</si>
  <si>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</si>
  <si>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</si>
  <si>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</si>
  <si>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</si>
  <si>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</si>
  <si>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</si>
  <si>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</si>
  <si>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</si>
  <si>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</si>
  <si>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</si>
  <si>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</si>
  <si>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</si>
  <si>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</si>
  <si>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</si>
  <si>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</si>
  <si>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</si>
  <si>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</si>
  <si>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</si>
  <si>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</si>
  <si>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</si>
  <si>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</si>
  <si>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</si>
  <si>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</si>
  <si>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</si>
  <si>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</si>
  <si>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</si>
  <si>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</si>
  <si>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</si>
  <si>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</si>
  <si>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</si>
  <si>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</si>
  <si>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</si>
  <si>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</si>
  <si>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</si>
  <si>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</si>
  <si>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</si>
  <si>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</si>
  <si>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</si>
  <si>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</si>
  <si>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</si>
  <si>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</si>
  <si>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</si>
  <si>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</si>
  <si>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</si>
  <si>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</si>
  <si>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</si>
  <si>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</si>
  <si>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</si>
  <si>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</si>
  <si>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</si>
  <si>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</si>
  <si>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</si>
  <si>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</si>
  <si>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</si>
  <si>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</si>
  <si>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</si>
  <si>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</si>
  <si>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</si>
  <si>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</si>
  <si>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</si>
  <si>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</si>
  <si>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</si>
  <si>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</si>
  <si>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</si>
  <si>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</si>
  <si>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</si>
  <si>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</si>
  <si>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</si>
  <si>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</si>
  <si>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</si>
  <si>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</si>
  <si>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</si>
  <si>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</si>
  <si>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</si>
  <si>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</si>
  <si>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</si>
  <si>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</si>
  <si>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</si>
  <si>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</si>
  <si>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</si>
  <si>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</si>
  <si>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</si>
  <si>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</si>
  <si>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</si>
  <si>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</si>
  <si>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</si>
  <si>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</si>
  <si>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</si>
  <si>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</si>
  <si>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</si>
  <si>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</si>
  <si>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</si>
  <si>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</si>
  <si>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</si>
  <si>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</si>
  <si>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</si>
  <si>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</si>
  <si>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</si>
  <si>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</si>
  <si>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</si>
  <si>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</si>
  <si>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</si>
  <si>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</si>
  <si>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</si>
  <si>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</si>
  <si>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</si>
  <si>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</si>
  <si>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</si>
  <si>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</si>
  <si>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</si>
  <si>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</si>
  <si>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</si>
  <si>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</si>
  <si>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</si>
  <si>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</si>
  <si>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</si>
  <si>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</si>
  <si>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</si>
  <si>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</si>
  <si>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</si>
  <si>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</si>
  <si>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</si>
  <si>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</si>
  <si>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</si>
  <si>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</si>
  <si>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</si>
  <si>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</si>
  <si>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</si>
  <si>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</si>
  <si>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</si>
  <si>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</si>
  <si>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</si>
  <si>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</si>
  <si>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</si>
  <si>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</si>
  <si>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</si>
  <si>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</si>
  <si>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</si>
  <si>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</si>
  <si>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</si>
  <si>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</si>
  <si>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</si>
  <si>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</si>
  <si>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</si>
  <si>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</si>
  <si>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</si>
  <si>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</si>
  <si>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</si>
  <si>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</si>
  <si>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</si>
  <si>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</si>
  <si>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</si>
  <si>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</si>
  <si>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</si>
  <si>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</si>
  <si>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</si>
  <si>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</si>
  <si>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</si>
  <si>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</si>
  <si>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</si>
  <si>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</si>
  <si>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</si>
  <si>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</si>
  <si>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</si>
  <si>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</si>
  <si>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</si>
  <si>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</si>
  <si>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</si>
  <si>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</si>
  <si>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</si>
  <si>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</si>
  <si>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</si>
  <si>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</si>
  <si>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</si>
  <si>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</si>
  <si>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</si>
  <si>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</si>
  <si>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</si>
  <si>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</si>
  <si>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</si>
  <si>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</si>
  <si>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</si>
  <si>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</si>
  <si>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</si>
  <si>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</si>
  <si>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</si>
  <si>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</si>
  <si>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</si>
  <si>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</si>
  <si>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</si>
  <si>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</si>
  <si>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</si>
  <si>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</si>
  <si>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</si>
  <si>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</si>
  <si>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</si>
  <si>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</si>
  <si>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</si>
  <si>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</si>
  <si>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</si>
  <si>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</si>
  <si>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</si>
  <si>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</si>
  <si>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</si>
  <si>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</si>
  <si>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</si>
  <si>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</si>
  <si>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</si>
  <si>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</si>
  <si>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</si>
  <si>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</si>
  <si>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</si>
  <si>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</si>
  <si>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</si>
  <si>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</si>
  <si>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</si>
  <si>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</si>
  <si>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</si>
  <si>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</si>
  <si>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</si>
  <si>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</si>
  <si>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</si>
  <si>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</si>
  <si>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</si>
  <si>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</si>
  <si>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</si>
  <si>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</si>
  <si>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</si>
  <si>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</si>
  <si>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</si>
  <si>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</si>
  <si>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</si>
  <si>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</si>
  <si>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</si>
  <si>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</si>
  <si>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</si>
  <si>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</si>
  <si>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</si>
  <si>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</si>
  <si>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</si>
  <si>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</si>
  <si>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</si>
  <si>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</si>
  <si>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</si>
  <si>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</si>
  <si>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</si>
  <si>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</si>
  <si>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</si>
  <si>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</si>
  <si>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</si>
  <si>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</si>
  <si>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</si>
  <si>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</si>
  <si>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</si>
  <si>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</si>
  <si>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</si>
  <si>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</si>
  <si>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</si>
  <si>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</si>
  <si>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</si>
  <si>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</si>
  <si>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</si>
  <si>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</si>
  <si>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</si>
  <si>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</si>
  <si>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</si>
  <si>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</si>
  <si>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</si>
  <si>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</si>
  <si>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</si>
  <si>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</si>
  <si>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</si>
  <si>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</si>
  <si>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</si>
  <si>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</si>
  <si>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</si>
  <si>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</si>
  <si>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</si>
  <si>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</si>
  <si>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</si>
  <si>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</si>
  <si>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</si>
  <si>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</si>
  <si>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</si>
  <si>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</si>
  <si>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</si>
  <si>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</si>
  <si>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</si>
  <si>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</si>
  <si>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</si>
  <si>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</si>
  <si>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</si>
  <si>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</si>
  <si>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</si>
  <si>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</si>
  <si>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</si>
  <si>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</si>
  <si>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</si>
  <si>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</si>
  <si>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</si>
  <si>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</si>
  <si>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</si>
  <si>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</si>
  <si>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</si>
  <si>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</si>
  <si>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</si>
  <si>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</si>
  <si>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</si>
  <si>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</si>
  <si>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</si>
  <si>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</si>
  <si>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</si>
  <si>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</si>
  <si>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</si>
  <si>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</si>
  <si>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</si>
  <si>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</si>
  <si>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</si>
  <si>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</si>
  <si>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</si>
  <si>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</si>
  <si>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</si>
  <si>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</si>
  <si>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</si>
  <si>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</si>
  <si>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</si>
  <si>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</si>
  <si>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</si>
  <si>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</si>
  <si>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</si>
  <si>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</si>
  <si>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</si>
  <si>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</si>
  <si>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</si>
  <si>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</si>
  <si>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</si>
  <si>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</si>
  <si>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</si>
  <si>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</si>
  <si>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</si>
  <si>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</si>
  <si>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</si>
  <si>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</si>
  <si>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</si>
  <si>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</si>
  <si>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</si>
  <si>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</si>
  <si>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</si>
  <si>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</si>
  <si>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</si>
  <si>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</si>
  <si>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</si>
  <si>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</si>
  <si>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</si>
  <si>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</si>
  <si>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</si>
  <si>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</si>
  <si>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</si>
  <si>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</si>
  <si>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</si>
  <si>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</si>
  <si>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</si>
  <si>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</si>
  <si>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</si>
  <si>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</si>
  <si>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</si>
  <si>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</si>
  <si>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</si>
  <si>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</si>
  <si>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</si>
  <si>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</si>
  <si>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</si>
  <si>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</si>
  <si>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</si>
  <si>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</si>
  <si>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</si>
  <si>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</si>
  <si>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</si>
  <si>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</si>
  <si>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</si>
  <si>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</si>
  <si>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</si>
  <si>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</si>
  <si>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</si>
  <si>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</si>
  <si>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</si>
  <si>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</si>
  <si>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</si>
  <si>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</si>
  <si>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</si>
  <si>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</si>
  <si>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</si>
  <si>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</si>
  <si>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</si>
  <si>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</si>
  <si>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</si>
  <si>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</si>
  <si>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</si>
  <si>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</si>
  <si>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</si>
  <si>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</si>
  <si>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</si>
  <si>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</si>
  <si>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</si>
  <si>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</si>
  <si>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</si>
  <si>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</si>
  <si>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</si>
  <si>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</si>
  <si>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</si>
  <si>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</si>
  <si>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</si>
  <si>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</si>
  <si>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</si>
  <si>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</si>
  <si>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</si>
  <si>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</si>
  <si>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</si>
  <si>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</si>
  <si>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</si>
  <si>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</si>
  <si>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</si>
  <si>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</si>
  <si>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</si>
  <si>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</si>
  <si>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</si>
  <si>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</si>
  <si>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</si>
  <si>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</si>
  <si>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</si>
  <si>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</si>
  <si>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</si>
  <si>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</si>
  <si>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</si>
  <si>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</si>
  <si>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</si>
  <si>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</si>
  <si>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</si>
  <si>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</si>
  <si>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</si>
  <si>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</si>
  <si>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</si>
  <si>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</si>
  <si>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</si>
  <si>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</si>
  <si>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</si>
  <si>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</si>
  <si>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</si>
  <si>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</si>
  <si>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</si>
  <si>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</si>
  <si>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</si>
  <si>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</si>
  <si>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</si>
  <si>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</si>
  <si>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</si>
  <si>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</si>
  <si>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</si>
  <si>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</si>
  <si>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</si>
  <si>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</si>
  <si>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</si>
  <si>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</si>
  <si>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</si>
  <si>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</si>
  <si>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</si>
  <si>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</si>
  <si>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</si>
  <si>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</si>
  <si>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</si>
  <si>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</si>
  <si>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</si>
  <si>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</si>
  <si>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</si>
  <si>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</si>
  <si>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</si>
  <si>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</si>
  <si>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</si>
  <si>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</si>
  <si>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</si>
  <si>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</si>
  <si>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</si>
  <si>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</si>
  <si>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</si>
  <si>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</si>
  <si>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</si>
  <si>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</si>
  <si>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</si>
  <si>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</si>
  <si>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</si>
  <si>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</si>
  <si>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</si>
  <si>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</si>
  <si>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</si>
  <si>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</si>
  <si>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</si>
  <si>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</si>
  <si>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</si>
  <si>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</si>
  <si>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</si>
  <si>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</si>
  <si>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</si>
  <si>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</si>
  <si>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</si>
  <si>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</si>
  <si>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</si>
  <si>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</si>
  <si>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</si>
  <si>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</si>
  <si>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</si>
  <si>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</si>
  <si>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</si>
  <si>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</si>
  <si>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</si>
  <si>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</si>
  <si>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</si>
  <si>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</si>
  <si>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</si>
  <si>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</si>
  <si>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</si>
  <si>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</si>
  <si>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</si>
  <si>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</si>
  <si>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</si>
  <si>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</si>
  <si>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</si>
  <si>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</si>
  <si>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</si>
  <si>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</si>
  <si>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</si>
  <si>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</si>
  <si>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</si>
  <si>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</si>
  <si>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</si>
  <si>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</si>
  <si>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</si>
  <si>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</si>
  <si>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</si>
  <si>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</si>
  <si>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</si>
  <si>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</si>
  <si>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</si>
  <si>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</si>
  <si>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</si>
  <si>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</si>
  <si>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</si>
  <si>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</si>
  <si>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</si>
  <si>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</si>
  <si>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</si>
  <si>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</si>
  <si>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</si>
  <si>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</si>
  <si>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</si>
  <si>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</si>
  <si>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</si>
  <si>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</si>
  <si>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</si>
  <si>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</si>
  <si>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</si>
  <si>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</si>
  <si>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</si>
  <si>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</si>
  <si>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</si>
  <si>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</si>
  <si>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</si>
  <si>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</si>
  <si>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</si>
  <si>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</si>
  <si>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</si>
  <si>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</si>
  <si>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</si>
  <si>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</si>
  <si>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</si>
  <si>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</si>
  <si>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</si>
  <si>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</si>
  <si>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</si>
  <si>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</si>
  <si>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</si>
  <si>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</si>
  <si>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</si>
  <si>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</si>
  <si>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</si>
  <si>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</si>
  <si>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</si>
  <si>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</si>
  <si>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</si>
  <si>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</si>
  <si>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</si>
  <si>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</si>
  <si>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</si>
  <si>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</si>
  <si>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</si>
  <si>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</si>
  <si>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</si>
  <si>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</si>
  <si>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</si>
  <si>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</si>
  <si>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</si>
  <si>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</si>
  <si>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</si>
  <si>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</si>
  <si>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</si>
  <si>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</si>
  <si>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</si>
  <si>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</si>
  <si>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</si>
  <si>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</si>
  <si>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</si>
  <si>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</si>
  <si>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</si>
  <si>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</si>
  <si>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</si>
  <si>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</si>
  <si>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</si>
  <si>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</si>
  <si>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</si>
  <si>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</si>
  <si>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</si>
  <si>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</si>
  <si>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</si>
  <si>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</si>
  <si>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</si>
  <si>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</si>
  <si>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</si>
  <si>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</si>
  <si>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</si>
  <si>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</si>
  <si>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</si>
  <si>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</si>
  <si>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</si>
  <si>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</si>
  <si>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</si>
  <si>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</si>
  <si>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</si>
  <si>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</si>
  <si>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</si>
  <si>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</si>
  <si>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</si>
  <si>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</si>
  <si>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</si>
  <si>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</si>
  <si>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</si>
  <si>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</si>
  <si>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</si>
  <si>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</si>
  <si>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</si>
  <si>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</si>
  <si>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</si>
  <si>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</si>
  <si>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</si>
  <si>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</si>
  <si>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</si>
  <si>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</si>
  <si>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</si>
  <si>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</si>
  <si>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</si>
  <si>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</si>
  <si>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</si>
  <si>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</si>
  <si>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</si>
  <si>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</si>
  <si>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</si>
  <si>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</si>
  <si>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</si>
  <si>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</si>
  <si>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</si>
  <si>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</si>
  <si>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</si>
  <si>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</si>
  <si>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</si>
  <si>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</si>
  <si>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</si>
  <si>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</si>
  <si>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</si>
  <si>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</si>
  <si>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</si>
  <si>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</si>
  <si>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</si>
  <si>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</si>
  <si>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</si>
  <si>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</si>
  <si>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</si>
  <si>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</si>
  <si>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</si>
  <si>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</si>
  <si>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</si>
  <si>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</si>
  <si>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</si>
  <si>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</si>
  <si>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</si>
  <si>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</si>
  <si>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</si>
  <si>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</si>
  <si>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</si>
  <si>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</si>
  <si>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</si>
  <si>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</si>
  <si>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</si>
  <si>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</si>
  <si>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</si>
  <si>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</si>
  <si>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</si>
  <si>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</si>
  <si>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</si>
  <si>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</si>
  <si>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</si>
  <si>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</si>
  <si>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</si>
  <si>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</si>
  <si>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</si>
  <si>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</si>
  <si>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</si>
  <si>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</si>
  <si>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</si>
  <si>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</si>
  <si>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</si>
  <si>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</si>
  <si>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</si>
  <si>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</si>
  <si>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</si>
  <si>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</si>
  <si>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</si>
  <si>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</si>
  <si>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</si>
  <si>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</si>
  <si>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</si>
  <si>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</si>
  <si>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</si>
  <si>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</si>
  <si>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</si>
  <si>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</si>
  <si>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</si>
  <si>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</si>
  <si>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</si>
  <si>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</si>
  <si>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</si>
  <si>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</si>
  <si>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</si>
  <si>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</si>
  <si>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</si>
  <si>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</si>
  <si>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</si>
  <si>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</si>
  <si>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</si>
  <si>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</si>
  <si>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</si>
  <si>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</si>
  <si>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</si>
  <si>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</si>
  <si>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</si>
  <si>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</si>
  <si>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</si>
  <si>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</si>
  <si>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</si>
  <si>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</si>
  <si>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</si>
  <si>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</si>
  <si>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</si>
  <si>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</si>
  <si>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</si>
  <si>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</si>
  <si>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</si>
  <si>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</si>
  <si>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</si>
  <si>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</si>
  <si>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</si>
  <si>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</si>
  <si>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</si>
  <si>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</si>
  <si>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</si>
  <si>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</si>
  <si>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</si>
  <si>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</si>
  <si>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</si>
  <si>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</si>
  <si>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</si>
  <si>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</si>
  <si>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</si>
  <si>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</si>
  <si>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</si>
  <si>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</si>
  <si>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</si>
  <si>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</si>
  <si>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</si>
  <si>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</si>
  <si>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</si>
  <si>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</si>
  <si>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</si>
  <si>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</si>
  <si>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</si>
  <si>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</si>
  <si>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</si>
  <si>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</si>
  <si>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</si>
  <si>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</si>
  <si>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</si>
  <si>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</si>
  <si>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</si>
  <si>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</si>
  <si>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</si>
  <si>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</si>
  <si>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</si>
  <si>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</si>
  <si>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</si>
  <si>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</si>
  <si>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</si>
  <si>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</si>
  <si>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</si>
  <si>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</si>
  <si>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</si>
  <si>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</si>
  <si>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</si>
  <si>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</si>
  <si>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</si>
  <si>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</si>
  <si>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</si>
  <si>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</si>
  <si>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</si>
  <si>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</si>
  <si>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</si>
  <si>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</si>
  <si>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</si>
  <si>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</si>
  <si>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</si>
  <si>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</si>
  <si>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</si>
  <si>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</si>
  <si>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</si>
  <si>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</si>
  <si>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</si>
  <si>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</si>
  <si>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</si>
  <si>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</si>
  <si>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</si>
  <si>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</si>
  <si>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</si>
  <si>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</si>
  <si>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</si>
  <si>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</si>
  <si>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</si>
  <si>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</si>
  <si>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</si>
  <si>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</si>
  <si>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</si>
  <si>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</si>
  <si>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</si>
  <si>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</si>
  <si>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</si>
  <si>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</si>
  <si>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</si>
  <si>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</si>
  <si>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</si>
  <si>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</si>
  <si>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</si>
  <si>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</si>
  <si>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</si>
  <si>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</si>
  <si>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</si>
  <si>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</si>
  <si>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</si>
  <si>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</si>
  <si>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</si>
  <si>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</si>
  <si>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</si>
  <si>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</si>
  <si>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</si>
  <si>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</si>
  <si>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</si>
  <si>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</si>
  <si>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</si>
  <si>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</si>
  <si>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</si>
  <si>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</si>
  <si>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</si>
  <si>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</si>
  <si>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</si>
  <si>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</si>
  <si>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</si>
  <si>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</si>
  <si>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</si>
  <si>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</si>
  <si>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</si>
  <si>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</si>
  <si>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</si>
  <si>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</si>
  <si>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</si>
  <si>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</si>
  <si>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</si>
  <si>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</si>
  <si>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</si>
  <si>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</si>
  <si>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</si>
  <si>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</si>
  <si>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</si>
  <si>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</si>
  <si>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</si>
  <si>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</si>
  <si>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</si>
  <si>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</si>
  <si>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</si>
  <si>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</si>
  <si>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</si>
  <si>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</si>
  <si>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</si>
  <si>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</si>
  <si>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</si>
  <si>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</si>
  <si>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</si>
  <si>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</si>
  <si>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</si>
  <si>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</si>
  <si>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</si>
  <si>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</si>
  <si>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</si>
  <si>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</si>
  <si>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</si>
  <si>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</si>
  <si>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</si>
  <si>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</si>
  <si>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</si>
  <si>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</si>
  <si>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</si>
  <si>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</si>
  <si>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</si>
  <si>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</si>
  <si>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</si>
  <si>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</si>
  <si>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</si>
  <si>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</si>
  <si>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</si>
  <si>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</si>
  <si>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</si>
  <si>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</si>
  <si>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</si>
  <si>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</si>
  <si>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</si>
  <si>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</si>
  <si>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</si>
  <si>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</si>
  <si>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</si>
  <si>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</si>
  <si>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</si>
  <si>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</si>
  <si>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</si>
  <si>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</si>
  <si>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</si>
  <si>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</si>
  <si>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</si>
  <si>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</si>
  <si>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</si>
  <si>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</si>
  <si>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</si>
  <si>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</si>
  <si>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</si>
  <si>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</si>
  <si>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</si>
  <si>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</si>
  <si>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</si>
  <si>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</si>
  <si>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</si>
  <si>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</si>
  <si>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</si>
  <si>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</si>
  <si>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</si>
  <si>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</si>
  <si>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</si>
  <si>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</si>
  <si>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</si>
  <si>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</si>
  <si>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</si>
  <si>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</si>
  <si>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</si>
  <si>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</si>
  <si>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</si>
  <si>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</si>
  <si>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</si>
  <si>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</si>
  <si>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</si>
  <si>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</si>
  <si>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</si>
  <si>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</si>
  <si>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</si>
  <si>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</si>
  <si>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</si>
  <si>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</si>
  <si>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</si>
  <si>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</si>
  <si>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</si>
  <si>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</si>
  <si>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</si>
  <si>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</si>
  <si>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</si>
  <si>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</si>
  <si>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</si>
  <si>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</si>
  <si>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</si>
  <si>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</si>
  <si>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</si>
  <si>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</si>
  <si>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</si>
  <si>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</si>
  <si>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</si>
  <si>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</si>
  <si>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</si>
  <si>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</si>
  <si>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</si>
  <si>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</si>
  <si>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</si>
  <si>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</si>
  <si>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</si>
  <si>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</si>
  <si>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</si>
  <si>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</si>
  <si>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</si>
  <si>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</si>
  <si>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</si>
  <si>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</si>
  <si>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</si>
  <si>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</si>
  <si>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</si>
  <si>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</si>
  <si>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</si>
  <si>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</si>
  <si>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</si>
  <si>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</si>
  <si>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</si>
  <si>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</si>
  <si>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</si>
  <si>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</si>
  <si>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</si>
  <si>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</si>
  <si>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</si>
  <si>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</si>
  <si>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</si>
  <si>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</si>
  <si>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</si>
  <si>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</si>
  <si>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</si>
  <si>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</si>
  <si>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</si>
  <si>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</si>
  <si>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</si>
  <si>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</si>
  <si>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</si>
  <si>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</si>
  <si>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</si>
  <si>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</si>
  <si>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</si>
  <si>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</si>
  <si>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</si>
  <si>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</si>
  <si>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</si>
  <si>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</si>
  <si>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</si>
  <si>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</si>
  <si>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</si>
  <si>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</si>
  <si>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</si>
  <si>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</si>
  <si>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</si>
  <si>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</si>
  <si>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</si>
  <si>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</si>
  <si>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</si>
  <si>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</si>
  <si>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</si>
  <si>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</si>
  <si>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</si>
  <si>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</si>
  <si>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</si>
  <si>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</si>
  <si>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</si>
  <si>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</si>
  <si>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</si>
  <si>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</si>
  <si>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</si>
  <si>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</si>
  <si>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</si>
  <si>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</si>
  <si>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</si>
  <si>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</si>
  <si>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</si>
  <si>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</si>
  <si>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</si>
  <si>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</si>
  <si>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</si>
  <si>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</si>
  <si>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</si>
  <si>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</si>
  <si>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</si>
  <si>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</si>
  <si>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</si>
  <si>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</si>
  <si>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</si>
  <si>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</si>
  <si>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</si>
  <si>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</si>
  <si>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</si>
  <si>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</si>
  <si>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</si>
  <si>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</si>
  <si>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</si>
  <si>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</si>
  <si>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</si>
  <si>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</si>
  <si>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</si>
  <si>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</si>
  <si>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</si>
  <si>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</si>
  <si>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</si>
  <si>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</si>
  <si>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</si>
  <si>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</si>
  <si>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</si>
  <si>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</si>
  <si>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</si>
  <si>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</si>
  <si>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</si>
  <si>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</si>
  <si>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</si>
  <si>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</si>
  <si>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</si>
  <si>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</si>
  <si>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</si>
  <si>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</si>
  <si>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</si>
  <si>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</si>
  <si>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</si>
  <si>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</si>
  <si>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</si>
  <si>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</si>
  <si>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</si>
  <si>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</si>
  <si>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</si>
  <si>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</si>
  <si>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</si>
  <si>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</si>
  <si>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</si>
  <si>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</si>
  <si>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</si>
  <si>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</si>
  <si>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</si>
  <si>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</si>
  <si>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</si>
  <si>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</si>
  <si>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</si>
  <si>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</si>
  <si>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</si>
  <si>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</si>
  <si>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</si>
  <si>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</si>
  <si>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</si>
  <si>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</si>
  <si>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</si>
  <si>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</si>
  <si>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</si>
  <si>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</si>
  <si>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</si>
  <si>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</si>
  <si>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</si>
  <si>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</si>
  <si>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</si>
  <si>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</si>
  <si>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</si>
  <si>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</si>
  <si>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</si>
  <si>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</si>
  <si>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</si>
  <si>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</si>
  <si>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</si>
  <si>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</si>
  <si>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</si>
  <si>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</si>
  <si>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</si>
  <si>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</si>
  <si>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</si>
  <si>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</si>
  <si>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</si>
  <si>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</si>
  <si>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</si>
  <si>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</si>
  <si>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</si>
  <si>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</si>
  <si>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</si>
  <si>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</si>
  <si>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</si>
  <si>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</si>
  <si>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</si>
  <si>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</si>
  <si>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</si>
  <si>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</si>
  <si>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</si>
  <si>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</si>
  <si>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</si>
  <si>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</si>
  <si>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</si>
  <si>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</si>
  <si>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</si>
  <si>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</si>
  <si>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</si>
  <si>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</si>
  <si>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</si>
  <si>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</si>
  <si>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</si>
  <si>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</si>
  <si>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</si>
  <si>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</si>
  <si>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</si>
  <si>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</si>
  <si>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</si>
  <si>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</si>
  <si>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</si>
  <si>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</si>
  <si>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</si>
  <si>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</si>
  <si>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</si>
  <si>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</si>
  <si>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</si>
  <si>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</si>
  <si>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</si>
  <si>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</si>
  <si>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</si>
  <si>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</si>
  <si>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</si>
  <si>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</si>
  <si>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</si>
  <si>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</si>
  <si>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</si>
  <si>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</si>
  <si>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</si>
  <si>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</si>
  <si>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</si>
  <si>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</si>
  <si>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</si>
  <si>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</si>
  <si>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</si>
  <si>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</si>
  <si>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</si>
  <si>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</si>
  <si>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</si>
  <si>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</si>
  <si>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</si>
  <si>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</si>
  <si>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</si>
  <si>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</si>
  <si>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</si>
  <si>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</si>
  <si>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</si>
  <si>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</si>
  <si>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</si>
  <si>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</si>
  <si>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</si>
  <si>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</si>
  <si>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</si>
  <si>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</si>
  <si>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</si>
  <si>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</si>
  <si>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</si>
  <si>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</si>
  <si>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</si>
  <si>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</si>
  <si>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</si>
  <si>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</si>
  <si>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</si>
  <si>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</si>
  <si>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</si>
  <si>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</si>
  <si>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</si>
  <si>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</si>
  <si>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</si>
  <si>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</si>
  <si>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</si>
  <si>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</si>
  <si>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</si>
  <si>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</si>
  <si>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</si>
  <si>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</si>
  <si>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</si>
  <si>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</si>
  <si>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</si>
  <si>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</si>
  <si>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</si>
  <si>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</si>
  <si>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</si>
  <si>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</si>
  <si>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</si>
  <si>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</si>
  <si>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</si>
  <si>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</si>
  <si>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</si>
  <si>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</si>
  <si>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</si>
  <si>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</si>
  <si>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</si>
  <si>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</si>
  <si>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</si>
  <si>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</si>
  <si>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</si>
  <si>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</si>
  <si>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</si>
  <si>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</si>
  <si>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</si>
  <si>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</si>
  <si>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</si>
  <si>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</si>
  <si>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</si>
  <si>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</si>
  <si>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</si>
  <si>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</si>
  <si>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</si>
  <si>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</si>
  <si>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</si>
  <si>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</si>
  <si>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</si>
  <si>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</si>
  <si>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</si>
  <si>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</si>
  <si>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</si>
  <si>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</si>
  <si>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</si>
  <si>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</si>
  <si>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</si>
  <si>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</si>
  <si>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</si>
  <si>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</si>
  <si>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</si>
  <si>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</si>
  <si>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</si>
  <si>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</si>
  <si>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</si>
  <si>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</si>
  <si>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</si>
  <si>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</si>
  <si>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</si>
  <si>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</si>
  <si>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</si>
  <si>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</si>
  <si>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</si>
  <si>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</si>
  <si>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</si>
  <si>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</si>
  <si>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</si>
  <si>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</si>
  <si>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</si>
  <si>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</si>
  <si>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</si>
  <si>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</si>
  <si>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</si>
  <si>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</si>
  <si>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</si>
  <si>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</si>
  <si>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</si>
  <si>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</si>
  <si>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</si>
  <si>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</si>
  <si>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</si>
  <si>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</si>
  <si>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</si>
  <si>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</si>
  <si>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</si>
  <si>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</si>
  <si>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</si>
  <si>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</si>
  <si>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</si>
  <si>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</si>
  <si>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</si>
  <si>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</si>
  <si>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</si>
  <si>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</si>
  <si>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</si>
  <si>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</si>
  <si>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</si>
  <si>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</si>
  <si>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</si>
  <si>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</si>
  <si>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</si>
  <si>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</si>
  <si>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</si>
  <si>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</si>
  <si>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</si>
  <si>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</si>
  <si>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</si>
  <si>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</si>
  <si>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</si>
  <si>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</si>
  <si>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</si>
  <si>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</si>
  <si>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</si>
  <si>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</si>
  <si>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</si>
  <si>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</si>
  <si>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</si>
  <si>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</si>
  <si>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</si>
  <si>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</si>
  <si>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</si>
  <si>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</si>
  <si>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</si>
  <si>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</si>
  <si>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</si>
  <si>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</si>
  <si>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</si>
  <si>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</si>
  <si>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</si>
  <si>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</si>
  <si>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</si>
  <si>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</si>
  <si>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</si>
  <si>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</si>
  <si>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</si>
  <si>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</si>
  <si>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</si>
  <si>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</si>
  <si>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</si>
  <si>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</si>
  <si>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</si>
  <si>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</si>
  <si>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</si>
  <si>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</si>
  <si>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</si>
  <si>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</si>
  <si>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</si>
  <si>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</si>
  <si>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</si>
  <si>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</si>
  <si>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</si>
  <si>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</si>
  <si>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</si>
  <si>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</si>
  <si>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</si>
  <si>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</si>
  <si>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</si>
  <si>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</si>
  <si>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</si>
  <si>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</si>
  <si>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</si>
  <si>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</si>
  <si>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</si>
  <si>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</si>
  <si>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</si>
  <si>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</si>
  <si>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</si>
  <si>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</si>
  <si>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</si>
  <si>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</si>
  <si>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</si>
  <si>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</si>
  <si>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</si>
  <si>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</si>
  <si>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</si>
  <si>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</si>
  <si>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</si>
  <si>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</si>
  <si>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</si>
  <si>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</si>
  <si>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</si>
  <si>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</si>
  <si>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</si>
  <si>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</si>
  <si>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</si>
  <si>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</si>
  <si>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</si>
  <si>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</si>
  <si>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</si>
  <si>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</si>
  <si>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</si>
  <si>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</si>
  <si>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</si>
  <si>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</si>
  <si>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</si>
  <si>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</si>
  <si>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</si>
  <si>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</si>
  <si>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</si>
  <si>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</si>
  <si>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</si>
  <si>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</si>
  <si>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</si>
  <si>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</si>
  <si>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</si>
  <si>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</si>
  <si>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</si>
  <si>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</si>
  <si>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</si>
  <si>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</si>
  <si>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</si>
  <si>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</si>
  <si>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</si>
  <si>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</si>
  <si>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</si>
  <si>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</si>
  <si>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</si>
  <si>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</si>
  <si>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</si>
  <si>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</si>
  <si>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</si>
  <si>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</si>
  <si>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</si>
  <si>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</si>
  <si>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</si>
  <si>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</si>
  <si>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</si>
  <si>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</si>
  <si>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</si>
  <si>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</si>
  <si>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</si>
  <si>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</si>
  <si>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</si>
  <si>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</si>
  <si>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</si>
  <si>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</si>
  <si>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</si>
  <si>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</si>
  <si>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</si>
  <si>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</si>
  <si>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</si>
  <si>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</si>
  <si>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</si>
  <si>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</si>
  <si>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</si>
  <si>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</si>
  <si>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</si>
  <si>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</si>
  <si>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</si>
  <si>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</si>
  <si>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</si>
  <si>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</si>
  <si>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</si>
  <si>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</si>
  <si>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</si>
  <si>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</si>
  <si>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</si>
  <si>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</si>
  <si>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</si>
  <si>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</si>
  <si>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</si>
  <si>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</si>
  <si>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</si>
  <si>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</si>
  <si>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</si>
  <si>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</si>
  <si>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</si>
  <si>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</si>
  <si>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</si>
  <si>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</si>
  <si>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</si>
  <si>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</si>
  <si>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</si>
  <si>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</si>
  <si>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</si>
  <si>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</si>
  <si>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</si>
  <si>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</si>
  <si>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</si>
  <si>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</si>
  <si>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</si>
  <si>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</si>
  <si>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</si>
  <si>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</si>
  <si>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</si>
  <si>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</si>
  <si>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</si>
  <si>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</si>
  <si>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</si>
  <si>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</si>
  <si>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</si>
  <si>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</si>
  <si>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</si>
  <si>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</si>
  <si>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</si>
  <si>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</si>
  <si>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</si>
  <si>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</si>
  <si>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</si>
  <si>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</si>
  <si>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</si>
  <si>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</si>
  <si>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</si>
  <si>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</si>
  <si>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</si>
  <si>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</si>
  <si>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</si>
  <si>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</si>
  <si>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</si>
  <si>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</si>
  <si>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</si>
  <si>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</si>
  <si>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</si>
  <si>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</si>
  <si>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</si>
  <si>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</si>
  <si>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</si>
  <si>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</si>
  <si>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</si>
  <si>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</si>
  <si>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</si>
  <si>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</si>
  <si>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</si>
  <si>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</si>
  <si>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</si>
  <si>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</si>
  <si>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</si>
  <si>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</si>
  <si>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</si>
  <si>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</si>
  <si>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</si>
  <si>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</si>
  <si>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</si>
  <si>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</si>
  <si>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</si>
  <si>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</si>
  <si>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</si>
  <si>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</si>
  <si>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</si>
  <si>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</si>
  <si>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</si>
  <si>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</si>
  <si>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</si>
  <si>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</si>
  <si>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</si>
  <si>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</si>
  <si>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</si>
  <si>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</si>
  <si>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</si>
  <si>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</si>
  <si>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</si>
  <si>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</si>
  <si>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</si>
  <si>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</si>
  <si>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</si>
  <si>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</si>
  <si>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</si>
  <si>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</si>
  <si>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</si>
  <si>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</si>
  <si>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</si>
  <si>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</si>
  <si>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</si>
  <si>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</si>
  <si>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</si>
  <si>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</si>
  <si>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</si>
  <si>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</si>
  <si>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</si>
  <si>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</si>
  <si>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</si>
  <si>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</si>
  <si>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</si>
  <si>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</si>
  <si>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</si>
  <si>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</si>
  <si>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</si>
  <si>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</si>
  <si>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</si>
  <si>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</si>
  <si>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</si>
  <si>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</si>
  <si>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</si>
  <si>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</si>
  <si>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</si>
  <si>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</si>
  <si>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</si>
  <si>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</si>
  <si>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</si>
  <si>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</si>
  <si>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</si>
  <si>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</si>
  <si>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</si>
  <si>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</si>
  <si>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</si>
  <si>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</si>
  <si>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</si>
  <si>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</si>
  <si>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</si>
  <si>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</si>
  <si>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</si>
  <si>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</si>
  <si>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</si>
  <si>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</si>
  <si>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</si>
  <si>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</si>
  <si>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</si>
  <si>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</si>
  <si>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</si>
  <si>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</si>
  <si>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</si>
  <si>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</si>
  <si>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</si>
  <si>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</si>
  <si>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</si>
  <si>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</si>
  <si>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</si>
  <si>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</si>
  <si>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</si>
  <si>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</si>
  <si>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</si>
  <si>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</si>
  <si>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</si>
  <si>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</si>
  <si>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</si>
  <si>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</si>
  <si>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</si>
  <si>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</si>
  <si>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</si>
  <si>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</si>
  <si>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</si>
  <si>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</si>
  <si>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</si>
  <si>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</si>
  <si>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</si>
  <si>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</si>
  <si>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</si>
  <si>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</si>
  <si>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</si>
  <si>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</si>
  <si>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</si>
  <si>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</si>
  <si>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</si>
  <si>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</si>
  <si>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</si>
  <si>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</si>
  <si>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</si>
  <si>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</si>
  <si>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</si>
  <si>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</si>
  <si>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</si>
  <si>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</si>
  <si>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</si>
  <si>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</si>
  <si>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</si>
  <si>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</si>
  <si>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</si>
  <si>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</si>
  <si>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</si>
  <si>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</si>
  <si>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</si>
  <si>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</si>
  <si>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</si>
  <si>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</si>
  <si>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</si>
  <si>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</si>
  <si>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</si>
  <si>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</si>
  <si>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</si>
  <si>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</si>
  <si>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</si>
  <si>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</si>
  <si>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</si>
  <si>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</si>
  <si>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</si>
  <si>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</si>
  <si>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</si>
  <si>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</si>
  <si>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</si>
  <si>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</si>
  <si>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</si>
  <si>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</si>
  <si>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</si>
  <si>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</si>
  <si>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</si>
  <si>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</si>
  <si>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</si>
  <si>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</si>
  <si>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</si>
  <si>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</si>
  <si>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</si>
  <si>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</si>
  <si>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</si>
  <si>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</si>
  <si>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</si>
  <si>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</si>
  <si>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</si>
  <si>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</si>
  <si>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</si>
  <si>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</si>
  <si>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</si>
  <si>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</si>
  <si>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</si>
  <si>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</si>
  <si>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</si>
  <si>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</si>
  <si>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</si>
  <si>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</si>
  <si>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</si>
  <si>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</si>
  <si>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</si>
  <si>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</si>
  <si>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</si>
  <si>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</si>
  <si>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</si>
  <si>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</si>
  <si>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</si>
  <si>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</si>
  <si>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</si>
  <si>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</si>
  <si>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</si>
  <si>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</si>
  <si>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</si>
  <si>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</si>
  <si>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</si>
  <si>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</si>
  <si>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</si>
  <si>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</si>
  <si>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</si>
  <si>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</si>
  <si>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</si>
  <si>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</si>
  <si>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</si>
  <si>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</si>
  <si>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</si>
  <si>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</si>
  <si>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</si>
  <si>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</si>
  <si>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</si>
  <si>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</si>
  <si>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</si>
  <si>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</si>
  <si>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</si>
  <si>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</si>
  <si>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</si>
  <si>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</si>
  <si>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</si>
  <si>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</si>
  <si>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</si>
  <si>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</si>
  <si>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</si>
  <si>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</si>
  <si>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</si>
  <si>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</si>
  <si>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</si>
  <si>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</si>
  <si>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</si>
  <si>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</si>
  <si>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</si>
  <si>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</si>
  <si>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</si>
  <si>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</si>
  <si>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</si>
  <si>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</si>
  <si>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</si>
  <si>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</si>
  <si>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</si>
  <si>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</si>
  <si>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</si>
  <si>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</si>
  <si>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</si>
  <si>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</si>
  <si>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</si>
  <si>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</si>
  <si>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</si>
  <si>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</si>
  <si>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</si>
  <si>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</si>
  <si>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</si>
  <si>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</si>
  <si>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</si>
  <si>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</si>
  <si>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</si>
  <si>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</si>
  <si>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</si>
  <si>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</si>
  <si>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</si>
  <si>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</si>
  <si>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</si>
  <si>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</si>
  <si>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</si>
  <si>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</si>
  <si>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</si>
  <si>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</si>
  <si>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</si>
  <si>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</si>
  <si>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</si>
  <si>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</si>
  <si>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</si>
  <si>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</si>
  <si>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</si>
  <si>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</si>
  <si>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</si>
  <si>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</si>
  <si>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</si>
  <si>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</si>
  <si>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</si>
  <si>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</si>
  <si>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</si>
  <si>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</si>
  <si>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</si>
  <si>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</si>
  <si>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</si>
  <si>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</si>
  <si>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</si>
  <si>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</si>
  <si>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</si>
  <si>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</si>
  <si>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</si>
  <si>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</si>
  <si>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</si>
  <si>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</si>
  <si>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</si>
  <si>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</si>
  <si>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</si>
  <si>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</si>
  <si>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</si>
  <si>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</si>
  <si>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</si>
  <si>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</si>
  <si>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</si>
  <si>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</si>
  <si>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</si>
  <si>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</si>
  <si>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</si>
  <si>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</si>
  <si>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</si>
  <si>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</si>
  <si>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</si>
  <si>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</si>
  <si>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</si>
  <si>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</si>
  <si>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</si>
  <si>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</si>
  <si>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</si>
  <si>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</si>
  <si>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</si>
  <si>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</si>
  <si>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</si>
  <si>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</si>
  <si>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</si>
  <si>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</si>
  <si>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</si>
  <si>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</si>
  <si>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</si>
  <si>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</si>
  <si>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</si>
  <si>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</si>
  <si>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</si>
  <si>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</si>
  <si>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</si>
  <si>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</si>
  <si>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</si>
  <si>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</si>
  <si>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</si>
  <si>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</si>
  <si>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</si>
  <si>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</si>
  <si>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</si>
  <si>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</si>
  <si>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</si>
  <si>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</si>
  <si>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</si>
  <si>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</si>
  <si>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</si>
  <si>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</si>
  <si>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</si>
  <si>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</si>
  <si>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</si>
  <si>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</si>
  <si>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</si>
  <si>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</si>
  <si>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</si>
  <si>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</si>
  <si>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</si>
  <si>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</si>
  <si>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</si>
  <si>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</si>
  <si>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</si>
  <si>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</si>
  <si>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</si>
  <si>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</si>
  <si>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</si>
  <si>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</si>
  <si>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</si>
  <si>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</si>
  <si>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</si>
  <si>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</si>
  <si>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</si>
  <si>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</si>
  <si>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</si>
  <si>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</si>
  <si>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</si>
  <si>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</si>
  <si>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</si>
  <si>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</si>
  <si>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</si>
  <si>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</si>
  <si>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</si>
  <si>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</si>
  <si>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</si>
  <si>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</si>
  <si>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</si>
  <si>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</si>
  <si>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</si>
  <si>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</si>
  <si>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</si>
  <si>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</si>
  <si>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</si>
  <si>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</si>
  <si>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</si>
  <si>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</si>
  <si>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</si>
  <si>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</si>
  <si>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</si>
  <si>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</si>
  <si>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</si>
  <si>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</si>
  <si>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</si>
  <si>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</si>
  <si>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</si>
  <si>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</si>
  <si>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</si>
  <si>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</si>
  <si>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</si>
  <si>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</si>
  <si>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</si>
  <si>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</si>
  <si>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</si>
  <si>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</si>
  <si>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</si>
  <si>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</si>
  <si>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</si>
  <si>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</si>
  <si>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</si>
  <si>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</si>
  <si>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</si>
  <si>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</si>
  <si>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</si>
  <si>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</si>
  <si>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</si>
  <si>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</si>
  <si>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</si>
  <si>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</si>
  <si>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</si>
  <si>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</si>
  <si>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</si>
  <si>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</si>
  <si>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</si>
  <si>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</si>
  <si>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</si>
  <si>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</si>
  <si>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</si>
  <si>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</si>
  <si>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</si>
  <si>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</si>
  <si>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</si>
  <si>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</si>
  <si>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</si>
  <si>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</si>
  <si>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</si>
  <si>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</si>
  <si>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</si>
  <si>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</si>
  <si>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</si>
  <si>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</si>
  <si>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</si>
  <si>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</si>
  <si>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</si>
  <si>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</si>
  <si>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</si>
  <si>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</si>
  <si>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</si>
  <si>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</si>
  <si>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</si>
  <si>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</si>
  <si>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</si>
  <si>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</si>
  <si>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</si>
  <si>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</si>
  <si>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</si>
  <si>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</si>
  <si>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</si>
  <si>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</si>
  <si>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</si>
  <si>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</si>
  <si>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</si>
  <si>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</si>
  <si>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</si>
  <si>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</si>
  <si>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</si>
  <si>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</si>
  <si>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</si>
  <si>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</si>
  <si>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</si>
  <si>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</si>
  <si>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</si>
  <si>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</si>
  <si>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</si>
  <si>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</si>
  <si>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</si>
  <si>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</si>
  <si>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</si>
  <si>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</si>
  <si>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</si>
  <si>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</si>
  <si>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</si>
  <si>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</si>
  <si>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</si>
  <si>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</si>
  <si>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</si>
  <si>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</si>
  <si>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</si>
  <si>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</si>
  <si>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</si>
  <si>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</si>
  <si>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</si>
  <si>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</si>
  <si>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</si>
  <si>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</si>
  <si>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</si>
  <si>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</si>
  <si>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</si>
  <si>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</si>
  <si>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</si>
  <si>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</si>
  <si>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</si>
  <si>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</si>
  <si>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</si>
  <si>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</si>
  <si>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</si>
  <si>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</si>
  <si>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</si>
  <si>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</si>
  <si>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</si>
  <si>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</si>
  <si>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</si>
  <si>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</si>
  <si>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</si>
  <si>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</si>
  <si>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</si>
  <si>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</si>
  <si>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</si>
  <si>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</si>
  <si>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</si>
  <si>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</si>
  <si>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</si>
  <si>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</si>
  <si>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</si>
  <si>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</si>
  <si>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</si>
  <si>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</si>
  <si>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</si>
  <si>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</si>
  <si>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</si>
  <si>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</si>
  <si>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</si>
  <si>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</si>
  <si>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</si>
  <si>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</si>
  <si>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</si>
  <si>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</si>
  <si>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</si>
  <si>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</si>
  <si>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</si>
  <si>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</si>
  <si>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</si>
  <si>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</si>
  <si>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</si>
  <si>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</si>
  <si>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</si>
  <si>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</si>
  <si>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</si>
  <si>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</si>
  <si>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</si>
  <si>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</si>
  <si>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</si>
  <si>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</si>
  <si>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</si>
  <si>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</si>
  <si>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</si>
  <si>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</si>
  <si>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</si>
  <si>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</si>
  <si>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</si>
  <si>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</si>
  <si>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</si>
  <si>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</si>
  <si>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</si>
  <si>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</si>
  <si>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</si>
  <si>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</si>
  <si>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</si>
  <si>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</si>
  <si>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</si>
  <si>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</si>
  <si>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</si>
  <si>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</si>
  <si>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</si>
  <si>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</si>
  <si>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</si>
  <si>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</si>
  <si>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</si>
  <si>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</si>
  <si>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</si>
  <si>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</si>
  <si>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</si>
  <si>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</si>
  <si>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</si>
  <si>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</si>
  <si>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</si>
  <si>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</si>
  <si>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</si>
  <si>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</si>
  <si>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</si>
  <si>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</si>
  <si>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</si>
  <si>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</si>
  <si>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</si>
  <si>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</si>
  <si>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</si>
  <si>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</si>
  <si>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</si>
  <si>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</si>
  <si>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</si>
  <si>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</si>
  <si>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</si>
  <si>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</si>
  <si>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</si>
  <si>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</si>
  <si>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</si>
  <si>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</si>
  <si>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</si>
  <si>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</si>
  <si>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</si>
  <si>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</si>
  <si>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</si>
  <si>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</si>
  <si>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</si>
  <si>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</si>
  <si>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</si>
  <si>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</si>
  <si>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</si>
  <si>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</si>
  <si>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</si>
  <si>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</si>
  <si>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</si>
  <si>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</si>
  <si>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</si>
  <si>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</si>
  <si>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</si>
  <si>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</si>
  <si>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</si>
  <si>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</si>
  <si>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</si>
  <si>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</si>
  <si>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</si>
  <si>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</si>
  <si>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</si>
  <si>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</si>
  <si>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</si>
  <si>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</si>
  <si>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</si>
  <si>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</si>
  <si>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</si>
  <si>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</si>
  <si>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</si>
  <si>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</si>
  <si>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</si>
  <si>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</si>
  <si>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</si>
  <si>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</si>
  <si>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</si>
  <si>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</si>
  <si>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</si>
  <si>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</si>
  <si>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</si>
  <si>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</si>
  <si>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</si>
  <si>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</si>
  <si>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</si>
  <si>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</si>
  <si>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</si>
  <si>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</si>
  <si>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</si>
  <si>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</si>
  <si>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</si>
  <si>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</si>
  <si>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</si>
  <si>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</si>
  <si>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</si>
  <si>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</si>
  <si>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</si>
  <si>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</si>
  <si>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</si>
  <si>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</si>
  <si>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</si>
  <si>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</si>
  <si>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</si>
  <si>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</si>
  <si>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</si>
  <si>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</si>
  <si>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</si>
  <si>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</si>
  <si>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</si>
  <si>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</si>
  <si>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</si>
  <si>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</si>
  <si>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</si>
  <si>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</si>
  <si>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</si>
  <si>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</si>
  <si>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</si>
  <si>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</si>
  <si>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</si>
  <si>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</si>
  <si>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</si>
  <si>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</si>
  <si>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</si>
  <si>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</si>
  <si>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</si>
  <si>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</si>
  <si>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</si>
  <si>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</si>
  <si>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</si>
  <si>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</si>
  <si>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</si>
  <si>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</si>
  <si>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</si>
  <si>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</si>
  <si>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</si>
  <si>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</si>
  <si>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</si>
  <si>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</si>
  <si>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</si>
  <si>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</si>
  <si>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</si>
  <si>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</si>
  <si>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</si>
  <si>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</si>
  <si>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</si>
  <si>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</si>
  <si>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</si>
  <si>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</si>
  <si>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</si>
  <si>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</si>
  <si>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</si>
  <si>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</si>
  <si>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</si>
  <si>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</si>
  <si>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</si>
  <si>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</si>
  <si>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</si>
  <si>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</si>
  <si>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</si>
  <si>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</si>
  <si>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</si>
  <si>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</si>
  <si>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</si>
  <si>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</si>
  <si>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</si>
  <si>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</si>
  <si>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</si>
  <si>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</si>
  <si>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</si>
  <si>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</si>
  <si>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</si>
  <si>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</si>
  <si>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</si>
  <si>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</si>
  <si>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</si>
  <si>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</si>
  <si>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</si>
  <si>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</si>
  <si>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</si>
  <si>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</si>
  <si>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</si>
  <si>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</si>
  <si>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</si>
  <si>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</si>
  <si>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</si>
  <si>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</si>
  <si>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</si>
  <si>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</si>
  <si>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</si>
  <si>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</si>
  <si>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</si>
  <si>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</si>
  <si>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</si>
  <si>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</si>
  <si>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</si>
  <si>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</si>
  <si>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</si>
  <si>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</si>
  <si>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</si>
  <si>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</si>
  <si>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</si>
  <si>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</si>
  <si>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</si>
  <si>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</si>
  <si>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</si>
  <si>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</si>
  <si>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</si>
  <si>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</si>
  <si>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</si>
  <si>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</si>
  <si>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</si>
  <si>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</si>
  <si>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</si>
  <si>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</si>
  <si>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</si>
  <si>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</si>
  <si>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</si>
  <si>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</si>
  <si>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</si>
  <si>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</si>
  <si>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</si>
  <si>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</si>
  <si>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</si>
  <si>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</si>
  <si>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</si>
  <si>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</si>
  <si>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</si>
  <si>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</si>
  <si>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</si>
  <si>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</si>
  <si>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</si>
  <si>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</si>
  <si>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</si>
  <si>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</si>
  <si>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</si>
  <si>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</si>
  <si>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</si>
  <si>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</si>
  <si>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</si>
  <si>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</si>
  <si>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</si>
  <si>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</si>
  <si>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</si>
  <si>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</si>
  <si>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</si>
  <si>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</si>
  <si>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</si>
  <si>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</si>
  <si>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</si>
  <si>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</si>
  <si>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</si>
  <si>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</si>
  <si>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</si>
  <si>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</si>
  <si>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</si>
  <si>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</si>
  <si>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</si>
  <si>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</si>
  <si>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</si>
  <si>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</si>
  <si>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</si>
  <si>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</si>
  <si>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</si>
  <si>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</si>
  <si>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</si>
  <si>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</si>
  <si>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</si>
  <si>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</si>
  <si>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</si>
  <si>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</si>
  <si>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</si>
  <si>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</si>
  <si>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</si>
  <si>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</si>
  <si>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</si>
  <si>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</si>
  <si>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</si>
  <si>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</si>
  <si>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</si>
  <si>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</si>
  <si>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</si>
  <si>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</si>
  <si>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</si>
  <si>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</si>
  <si>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</si>
  <si>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</si>
  <si>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</si>
  <si>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</si>
  <si>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</si>
  <si>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</si>
  <si>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</si>
  <si>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</si>
  <si>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</si>
  <si>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</si>
  <si>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</si>
  <si>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</si>
  <si>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</si>
  <si>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</si>
  <si>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</si>
  <si>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</si>
  <si>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</si>
  <si>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</si>
  <si>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</si>
  <si>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</si>
  <si>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</si>
  <si>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</si>
  <si>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</si>
  <si>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</si>
  <si>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</si>
  <si>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</si>
  <si>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</si>
  <si>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</si>
  <si>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</si>
  <si>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</si>
  <si>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</si>
  <si>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</si>
  <si>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</si>
  <si>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</si>
  <si>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</si>
  <si>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</si>
  <si>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</si>
  <si>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</si>
  <si>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</si>
  <si>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</si>
  <si>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</si>
  <si>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</si>
  <si>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</si>
  <si>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</si>
  <si>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</si>
  <si>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</si>
  <si>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</si>
  <si>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</si>
  <si>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</si>
  <si>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</si>
  <si>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</si>
  <si>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</si>
  <si>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</si>
  <si>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</si>
  <si>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</si>
  <si>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</si>
  <si>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</si>
  <si>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</si>
  <si>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</si>
  <si>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</si>
  <si>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</si>
  <si>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</si>
  <si>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</si>
  <si>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</si>
  <si>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</si>
  <si>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</si>
  <si>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</si>
  <si>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</si>
  <si>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</si>
  <si>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</si>
  <si>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</si>
  <si>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</si>
  <si>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</si>
  <si>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</si>
  <si>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</si>
  <si>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</si>
  <si>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</si>
  <si>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</si>
  <si>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</si>
  <si>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</si>
  <si>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</si>
  <si>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</si>
  <si>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</si>
  <si>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</si>
  <si>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</si>
  <si>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</si>
  <si>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</si>
  <si>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</si>
  <si>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</si>
  <si>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</si>
  <si>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</si>
  <si>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</si>
  <si>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</si>
  <si>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</si>
  <si>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</si>
  <si>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</si>
  <si>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</si>
  <si>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</si>
  <si>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</si>
  <si>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</si>
  <si>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</si>
  <si>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</si>
  <si>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</si>
  <si>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</si>
  <si>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</si>
  <si>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</si>
  <si>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</si>
  <si>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</si>
  <si>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</si>
  <si>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</si>
  <si>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</si>
  <si>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</si>
  <si>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</si>
  <si>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</si>
  <si>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</si>
  <si>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</si>
  <si>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</si>
  <si>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</si>
  <si>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</si>
  <si>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</si>
  <si>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</si>
  <si>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</si>
  <si>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</si>
  <si>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</si>
  <si>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</si>
  <si>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</si>
  <si>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</si>
  <si>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</si>
  <si>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</si>
  <si>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</si>
  <si>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</si>
  <si>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</si>
  <si>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</si>
  <si>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</si>
  <si>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</si>
  <si>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</si>
  <si>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</si>
  <si>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</si>
  <si>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</si>
  <si>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</si>
  <si>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</si>
  <si>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</si>
  <si>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</si>
  <si>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</si>
  <si>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</si>
  <si>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</si>
  <si>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</si>
  <si>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</si>
  <si>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</si>
  <si>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</si>
  <si>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</si>
  <si>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</si>
  <si>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</si>
  <si>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</si>
  <si>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</si>
  <si>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</si>
  <si>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</si>
  <si>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</si>
  <si>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</si>
  <si>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</si>
  <si>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</si>
  <si>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</si>
  <si>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</si>
  <si>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</si>
  <si>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</si>
  <si>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</si>
  <si>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</si>
  <si>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</si>
  <si>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</si>
  <si>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</si>
  <si>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</si>
  <si>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</si>
  <si>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</si>
  <si>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</si>
  <si>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</si>
  <si>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</si>
  <si>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</si>
  <si>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</si>
  <si>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</si>
  <si>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</si>
  <si>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</si>
  <si>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</si>
  <si>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</si>
  <si>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</si>
  <si>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</si>
  <si>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</si>
  <si>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</si>
  <si>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</si>
  <si>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</si>
  <si>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</si>
  <si>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</si>
  <si>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</si>
  <si>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</si>
  <si>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</si>
  <si>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</si>
  <si>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</si>
  <si>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</si>
  <si>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</si>
  <si>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</si>
  <si>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</si>
  <si>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</si>
  <si>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</si>
  <si>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</si>
  <si>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</si>
  <si>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</si>
  <si>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</si>
  <si>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</si>
  <si>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</si>
  <si>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</si>
  <si>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</si>
  <si>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</si>
  <si>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</si>
  <si>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</si>
  <si>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</si>
  <si>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</si>
  <si>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</si>
  <si>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</si>
  <si>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</si>
  <si>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</si>
  <si>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</si>
  <si>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</si>
  <si>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</si>
  <si>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</si>
  <si>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</si>
  <si>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</si>
  <si>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</si>
  <si>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</si>
  <si>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</si>
  <si>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</si>
  <si>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</si>
  <si>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</si>
  <si>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</si>
  <si>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</si>
  <si>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</si>
  <si>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</si>
  <si>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</si>
  <si>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</si>
  <si>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</si>
  <si>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</si>
  <si>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</si>
  <si>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</si>
  <si>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</si>
  <si>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</si>
  <si>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</si>
  <si>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</si>
  <si>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</si>
  <si>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</si>
  <si>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</si>
  <si>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</si>
  <si>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</si>
  <si>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</si>
  <si>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</si>
  <si>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</si>
  <si>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</si>
  <si>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</si>
  <si>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</si>
  <si>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</si>
  <si>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</si>
  <si>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</si>
  <si>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</si>
  <si>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</si>
  <si>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</si>
  <si>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</si>
  <si>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</si>
  <si>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</si>
  <si>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</si>
  <si>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</si>
  <si>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</si>
  <si>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</si>
  <si>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</si>
  <si>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</si>
  <si>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</si>
  <si>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</si>
  <si>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</si>
  <si>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</si>
  <si>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</si>
  <si>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</si>
  <si>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</si>
  <si>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</si>
  <si>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</si>
  <si>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</si>
  <si>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</si>
  <si>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</si>
  <si>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</si>
  <si>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</si>
  <si>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</si>
  <si>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</si>
  <si>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</si>
  <si>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</si>
  <si>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</si>
  <si>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</si>
  <si>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</si>
  <si>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</si>
  <si>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</si>
  <si>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</si>
  <si>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</si>
  <si>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</si>
  <si>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</si>
  <si>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</si>
  <si>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</si>
  <si>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</si>
  <si>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</si>
  <si>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</si>
  <si>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</si>
  <si>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</si>
  <si>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</si>
  <si>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</si>
  <si>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</si>
  <si>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</si>
  <si>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</si>
  <si>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</si>
  <si>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</si>
  <si>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</si>
  <si>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</si>
  <si>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</si>
  <si>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</si>
  <si>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</si>
  <si>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</si>
  <si>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</si>
  <si>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</si>
  <si>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</si>
  <si>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</si>
  <si>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</si>
  <si>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</si>
  <si>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</si>
  <si>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</si>
  <si>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</si>
  <si>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</si>
  <si>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</si>
  <si>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</si>
  <si>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</si>
  <si>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</si>
  <si>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</si>
  <si>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</si>
  <si>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</si>
  <si>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</si>
  <si>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</si>
  <si>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</si>
  <si>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</si>
  <si>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</si>
  <si>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</si>
  <si>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</si>
  <si>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</si>
  <si>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</si>
  <si>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</si>
  <si>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</si>
  <si>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</si>
  <si>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</si>
  <si>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</si>
  <si>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</si>
  <si>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</si>
  <si>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</si>
  <si>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</si>
  <si>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</si>
  <si>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</si>
  <si>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</si>
  <si>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</si>
  <si>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</si>
  <si>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</si>
  <si>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</si>
  <si>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</si>
  <si>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</si>
  <si>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</si>
  <si>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</si>
  <si>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</si>
  <si>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</si>
  <si>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</si>
  <si>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</si>
  <si>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</si>
  <si>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</si>
  <si>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</si>
  <si>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</si>
  <si>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</si>
  <si>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</si>
  <si>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</si>
  <si>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</si>
  <si>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</si>
  <si>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</si>
  <si>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</si>
  <si>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</si>
  <si>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</si>
  <si>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</si>
  <si>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</si>
  <si>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</si>
  <si>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</si>
  <si>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</si>
  <si>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</si>
  <si>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</si>
  <si>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</si>
  <si>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</si>
  <si>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</si>
  <si>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</si>
  <si>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</si>
  <si>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</si>
  <si>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</si>
  <si>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</si>
  <si>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</si>
  <si>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</si>
  <si>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</si>
  <si>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</si>
  <si>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</si>
  <si>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</si>
  <si>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</si>
  <si>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</si>
  <si>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</si>
  <si>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</si>
  <si>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</si>
  <si>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</si>
  <si>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</si>
  <si>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</si>
  <si>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</si>
  <si>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</si>
  <si>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</si>
  <si>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</si>
  <si>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</si>
  <si>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</si>
  <si>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</si>
  <si>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</si>
  <si>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</si>
  <si>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</si>
  <si>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</si>
  <si>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</si>
  <si>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</si>
  <si>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</si>
  <si>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</si>
  <si>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</si>
  <si>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</si>
  <si>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</si>
  <si>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</si>
  <si>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</si>
  <si>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</si>
  <si>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</si>
  <si>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</si>
  <si>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</si>
  <si>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</si>
  <si>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</si>
  <si>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</si>
  <si>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</si>
  <si>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</si>
  <si>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</si>
  <si>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</si>
  <si>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</si>
  <si>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</si>
  <si>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</si>
  <si>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</si>
  <si>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</si>
  <si>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</si>
  <si>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</si>
  <si>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</si>
  <si>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</si>
  <si>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</si>
  <si>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</si>
  <si>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</si>
  <si>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</si>
  <si>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</si>
  <si>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</si>
  <si>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</si>
  <si>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</si>
  <si>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</si>
  <si>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</si>
  <si>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</si>
  <si>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</si>
  <si>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</si>
  <si>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</si>
  <si>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</si>
  <si>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</si>
  <si>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</si>
  <si>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</si>
  <si>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</si>
  <si>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</si>
  <si>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</si>
  <si>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</si>
  <si>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</si>
  <si>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</si>
  <si>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</si>
  <si>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</si>
  <si>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</si>
  <si>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</si>
  <si>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</si>
  <si>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</si>
  <si>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</si>
  <si>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</si>
  <si>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</si>
  <si>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</si>
  <si>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</si>
  <si>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</si>
  <si>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</si>
  <si>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</si>
  <si>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</si>
  <si>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</si>
  <si>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</si>
  <si>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</si>
  <si>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</si>
  <si>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</si>
  <si>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</si>
  <si>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</si>
  <si>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</si>
  <si>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</si>
  <si>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</si>
  <si>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</si>
  <si>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</si>
  <si>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</si>
  <si>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</si>
  <si>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</si>
  <si>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</si>
  <si>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</si>
  <si>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</si>
  <si>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</si>
  <si>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</si>
  <si>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</si>
  <si>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</si>
  <si>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</si>
  <si>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</si>
  <si>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</si>
  <si>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</si>
  <si>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</si>
  <si>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</si>
  <si>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</si>
  <si>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</si>
  <si>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</si>
  <si>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</si>
  <si>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</si>
  <si>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</si>
  <si>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</si>
  <si>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</si>
  <si>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</si>
  <si>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</si>
  <si>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</si>
  <si>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</si>
  <si>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</si>
  <si>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</si>
  <si>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</si>
  <si>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</si>
  <si>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</si>
  <si>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</si>
  <si>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</si>
  <si>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</si>
  <si>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</si>
  <si>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</si>
  <si>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</si>
  <si>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</si>
  <si>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</si>
  <si>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</si>
  <si>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</si>
  <si>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</si>
  <si>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</si>
  <si>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</si>
  <si>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</si>
  <si>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</si>
  <si>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</si>
  <si>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</si>
  <si>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</si>
  <si>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</si>
  <si>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</si>
  <si>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</si>
  <si>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</si>
  <si>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</si>
  <si>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</si>
  <si>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</si>
  <si>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</si>
  <si>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</si>
  <si>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</si>
  <si>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</si>
  <si>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</si>
  <si>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</si>
  <si>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</si>
  <si>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</si>
  <si>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</si>
  <si>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</si>
  <si>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</si>
  <si>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</si>
  <si>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</si>
  <si>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</si>
  <si>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</si>
  <si>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</si>
  <si>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</si>
  <si>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</si>
  <si>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</si>
  <si>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</si>
  <si>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</si>
  <si>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</si>
  <si>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</si>
  <si>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</si>
  <si>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</si>
  <si>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</si>
  <si>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</si>
  <si>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</si>
  <si>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</si>
  <si>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</si>
  <si>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</si>
  <si>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</si>
  <si>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</si>
  <si>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</si>
  <si>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</si>
  <si>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</si>
  <si>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</si>
  <si>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</si>
  <si>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</si>
  <si>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</si>
  <si>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</si>
  <si>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</si>
  <si>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</si>
  <si>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</si>
  <si>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</si>
  <si>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</si>
  <si>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</si>
  <si>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</si>
  <si>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</si>
  <si>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</si>
  <si>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</si>
  <si>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</si>
  <si>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</si>
  <si>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</si>
  <si>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</si>
  <si>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</si>
  <si>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</si>
  <si>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</si>
  <si>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</si>
  <si>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</si>
  <si>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</si>
  <si>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</si>
  <si>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</si>
  <si>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</si>
  <si>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</si>
  <si>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</si>
  <si>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</si>
  <si>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</si>
  <si>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</si>
  <si>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</si>
  <si>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</si>
  <si>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</si>
  <si>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</si>
  <si>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</si>
  <si>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</si>
  <si>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</si>
  <si>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</si>
  <si>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</si>
  <si>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</si>
  <si>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</si>
  <si>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</si>
  <si>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</si>
  <si>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</si>
  <si>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</si>
  <si>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</si>
  <si>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</si>
  <si>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</si>
  <si>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</si>
  <si>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</si>
  <si>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</si>
  <si>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</si>
  <si>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</si>
  <si>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</si>
  <si>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</si>
  <si>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</si>
  <si>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</si>
  <si>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</si>
  <si>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</si>
  <si>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</si>
  <si>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</si>
  <si>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</si>
  <si>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</si>
  <si>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</si>
  <si>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</si>
  <si>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</si>
  <si>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</si>
  <si>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</si>
  <si>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</si>
  <si>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</si>
  <si>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</si>
  <si>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</si>
  <si>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</si>
  <si>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</si>
  <si>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</si>
  <si>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</si>
  <si>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</si>
  <si>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</si>
  <si>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</si>
  <si>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</si>
  <si>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</si>
  <si>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</si>
  <si>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</si>
  <si>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</si>
  <si>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</si>
  <si>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</si>
  <si>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</si>
  <si>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</si>
  <si>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</si>
  <si>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</si>
  <si>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</si>
  <si>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</si>
  <si>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</si>
  <si>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</si>
  <si>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</si>
  <si>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</si>
  <si>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</si>
  <si>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</si>
  <si>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</si>
  <si>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</si>
  <si>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</si>
  <si>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</si>
  <si>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</si>
  <si>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</si>
  <si>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</si>
  <si>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</si>
  <si>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</si>
  <si>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</si>
  <si>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</si>
  <si>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</si>
  <si>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</si>
  <si>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</si>
  <si>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</si>
  <si>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</si>
  <si>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</si>
  <si>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</si>
  <si>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</si>
  <si>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</si>
  <si>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</si>
  <si>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</si>
  <si>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</si>
  <si>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</si>
  <si>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</si>
  <si>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</si>
  <si>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</si>
  <si>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</si>
  <si>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</si>
  <si>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</si>
  <si>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</si>
  <si>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</si>
  <si>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</si>
  <si>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</si>
  <si>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</si>
  <si>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</si>
  <si>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</si>
  <si>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</si>
  <si>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</si>
  <si>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</si>
  <si>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</si>
  <si>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</si>
  <si>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</si>
  <si>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</si>
  <si>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</si>
  <si>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</si>
  <si>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</si>
  <si>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</si>
  <si>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</si>
  <si>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</si>
  <si>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</si>
  <si>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</si>
  <si>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</si>
  <si>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</si>
  <si>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</si>
  <si>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</si>
  <si>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</si>
  <si>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</si>
  <si>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</si>
  <si>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</si>
  <si>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</si>
  <si>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</si>
  <si>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</si>
  <si>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</si>
  <si>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</si>
  <si>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</si>
  <si>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</si>
  <si>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</si>
  <si>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</si>
  <si>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</si>
  <si>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</si>
  <si>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</si>
  <si>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</si>
  <si>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</si>
  <si>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</si>
  <si>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</si>
  <si>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</si>
  <si>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</si>
  <si>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</si>
  <si>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</si>
  <si>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</si>
  <si>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</si>
  <si>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</si>
  <si>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</si>
  <si>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</si>
  <si>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</si>
  <si>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</si>
  <si>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</si>
  <si>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</si>
  <si>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</si>
  <si>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</si>
  <si>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</si>
  <si>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</si>
  <si>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</si>
  <si>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</si>
  <si>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</si>
  <si>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</si>
  <si>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</si>
  <si>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</si>
  <si>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</si>
  <si>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</si>
  <si>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</si>
  <si>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</si>
  <si>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</si>
  <si>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</si>
  <si>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</si>
  <si>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</si>
  <si>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</si>
  <si>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</si>
  <si>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</si>
  <si>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</si>
  <si>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</si>
  <si>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</si>
  <si>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</si>
  <si>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</si>
  <si>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</si>
  <si>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</si>
  <si>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</si>
  <si>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</si>
  <si>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</si>
  <si>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</si>
  <si>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</si>
  <si>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</si>
  <si>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</si>
  <si>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</si>
  <si>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</si>
  <si>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</si>
  <si>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</si>
  <si>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</si>
  <si>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</si>
  <si>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</si>
  <si>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</si>
  <si>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</si>
  <si>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</si>
  <si>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</si>
  <si>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</si>
  <si>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</si>
  <si>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</si>
  <si>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</si>
  <si>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</si>
  <si>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</si>
  <si>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</si>
  <si>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</si>
  <si>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</si>
  <si>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</si>
  <si>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</si>
  <si>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</si>
  <si>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</si>
  <si>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</si>
  <si>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</si>
  <si>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</si>
  <si>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</si>
  <si>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</si>
  <si>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</si>
  <si>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</si>
  <si>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</si>
  <si>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</si>
  <si>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</si>
  <si>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</si>
  <si>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</si>
  <si>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</si>
  <si>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</si>
  <si>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</si>
  <si>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</si>
  <si>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</si>
  <si>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</si>
  <si>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</si>
  <si>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</si>
  <si>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</si>
  <si>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</si>
  <si>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</si>
  <si>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</si>
  <si>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</si>
  <si>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</si>
  <si>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</si>
  <si>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</si>
  <si>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</si>
  <si>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</si>
  <si>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</si>
  <si>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</si>
  <si>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</si>
  <si>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</si>
  <si>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</si>
  <si>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</si>
  <si>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</si>
  <si>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</si>
  <si>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</si>
  <si>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</si>
  <si>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</si>
  <si>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</si>
  <si>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</si>
  <si>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</si>
  <si>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</si>
  <si>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</si>
  <si>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</si>
  <si>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</si>
  <si>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</si>
  <si>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</si>
  <si>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</si>
  <si>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</si>
  <si>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</si>
  <si>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</si>
  <si>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</si>
  <si>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</si>
  <si>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</si>
  <si>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</si>
  <si>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</si>
  <si>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</si>
  <si>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</si>
  <si>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</si>
  <si>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</si>
  <si>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</si>
  <si>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</si>
  <si>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</si>
  <si>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</si>
  <si>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</si>
  <si>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</si>
  <si>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</si>
  <si>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</si>
  <si>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</si>
  <si>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</si>
  <si>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</si>
  <si>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</si>
  <si>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</si>
  <si>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</si>
  <si>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</si>
  <si>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</si>
  <si>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</si>
  <si>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</si>
  <si>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</si>
  <si>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</si>
  <si>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</si>
  <si>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</si>
  <si>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</si>
  <si>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</si>
  <si>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</si>
  <si>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</si>
  <si>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</si>
  <si>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</si>
  <si>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</si>
  <si>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</si>
  <si>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</si>
  <si>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</si>
  <si>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</si>
  <si>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</si>
  <si>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</si>
  <si>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</si>
  <si>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</si>
  <si>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</si>
  <si>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</si>
  <si>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</si>
  <si>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</si>
  <si>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</si>
  <si>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</si>
  <si>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</si>
  <si>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</si>
  <si>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</si>
  <si>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</si>
  <si>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</si>
  <si>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</si>
  <si>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</si>
  <si>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</si>
  <si>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</si>
  <si>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</si>
  <si>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</si>
  <si>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</si>
  <si>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</si>
  <si>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</si>
  <si>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</si>
  <si>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</si>
  <si>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</si>
  <si>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</si>
  <si>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</si>
  <si>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</si>
  <si>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</si>
  <si>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</si>
  <si>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</si>
  <si>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</si>
  <si>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</si>
  <si>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</si>
  <si>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</si>
  <si>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</si>
  <si>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</si>
  <si>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</si>
  <si>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</si>
  <si>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</si>
  <si>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</si>
  <si>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</si>
  <si>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</si>
  <si>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</si>
  <si>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</si>
  <si>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</si>
  <si>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</si>
  <si>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</si>
  <si>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</si>
  <si>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</si>
  <si>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</si>
  <si>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</si>
  <si>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</si>
  <si>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</si>
  <si>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</si>
  <si>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</si>
  <si>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</si>
  <si>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</si>
  <si>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</si>
  <si>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</si>
  <si>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</si>
  <si>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</si>
  <si>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</si>
  <si>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</si>
  <si>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</si>
  <si>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</si>
  <si>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</si>
  <si>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</si>
  <si>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</si>
  <si>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</si>
  <si>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</si>
  <si>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</si>
  <si>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</si>
  <si>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</si>
  <si>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</si>
  <si>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</si>
  <si>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</si>
  <si>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</si>
  <si>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</si>
  <si>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</si>
  <si>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</si>
  <si>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</si>
  <si>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</si>
  <si>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</si>
  <si>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</si>
  <si>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</si>
  <si>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</si>
  <si>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</si>
  <si>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</si>
  <si>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</si>
  <si>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</si>
  <si>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</si>
  <si>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</si>
  <si>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</si>
  <si>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</si>
  <si>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</si>
  <si>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</si>
  <si>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</si>
  <si>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</si>
  <si>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</si>
  <si>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</si>
  <si>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</si>
  <si>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</si>
  <si>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</si>
  <si>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</si>
  <si>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</si>
  <si>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</si>
  <si>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</si>
  <si>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</si>
  <si>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</si>
  <si>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</si>
  <si>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</si>
  <si>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</si>
  <si>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</si>
  <si>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</si>
  <si>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</si>
  <si>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</si>
  <si>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</si>
  <si>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</si>
  <si>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</si>
  <si>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</si>
  <si>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</si>
  <si>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</si>
  <si>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</si>
  <si>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</si>
  <si>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</si>
  <si>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</si>
  <si>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</si>
  <si>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</si>
  <si>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</si>
  <si>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</si>
  <si>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</si>
  <si>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</si>
  <si>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</si>
  <si>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</si>
  <si>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</si>
  <si>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</si>
  <si>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</si>
  <si>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</si>
  <si>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</si>
  <si>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</si>
  <si>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</si>
  <si>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</si>
  <si>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</si>
  <si>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</si>
  <si>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</si>
  <si>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</si>
  <si>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</si>
  <si>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</si>
  <si>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</si>
  <si>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</si>
  <si>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</si>
  <si>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</si>
  <si>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</si>
  <si>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</si>
  <si>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</si>
  <si>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</si>
  <si>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</si>
  <si>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</si>
  <si>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</si>
  <si>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</si>
  <si>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</si>
  <si>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</si>
  <si>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</si>
  <si>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</si>
  <si>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</si>
  <si>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</si>
  <si>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</si>
  <si>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</si>
  <si>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</si>
  <si>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</si>
  <si>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</si>
  <si>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</si>
  <si>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</si>
  <si>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</si>
  <si>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</si>
  <si>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</si>
  <si>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</si>
  <si>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</si>
  <si>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</si>
  <si>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</si>
  <si>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</si>
  <si>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</si>
  <si>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</si>
  <si>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</si>
  <si>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</si>
  <si>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</si>
  <si>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</si>
  <si>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</si>
  <si>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</si>
  <si>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</si>
  <si>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</si>
  <si>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</si>
  <si>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</si>
  <si>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</si>
  <si>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</si>
  <si>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</si>
  <si>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</si>
  <si>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</si>
  <si>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</si>
  <si>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</si>
  <si>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</si>
  <si>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</si>
  <si>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</si>
  <si>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</si>
  <si>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</si>
  <si>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</si>
  <si>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</si>
  <si>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</si>
  <si>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</si>
  <si>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</si>
  <si>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</si>
  <si>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</si>
  <si>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</si>
  <si>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</si>
  <si>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</si>
  <si>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</si>
  <si>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</si>
  <si>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</si>
  <si>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</si>
  <si>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</si>
  <si>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</si>
  <si>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</si>
  <si>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</si>
  <si>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</si>
  <si>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</si>
  <si>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</si>
  <si>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</si>
  <si>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</si>
  <si>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</si>
  <si>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</si>
  <si>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</si>
  <si>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</si>
  <si>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</si>
  <si>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</si>
  <si>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</si>
  <si>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</si>
  <si>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</si>
  <si>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</si>
  <si>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</si>
  <si>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</si>
  <si>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</si>
  <si>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</si>
  <si>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</si>
  <si>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</si>
  <si>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</si>
  <si>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</si>
  <si>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</si>
  <si>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</si>
  <si>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</si>
  <si>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</si>
  <si>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</si>
  <si>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</si>
  <si>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</si>
  <si>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</si>
  <si>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</si>
  <si>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</si>
  <si>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</si>
  <si>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</si>
  <si>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</si>
  <si>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</si>
  <si>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</si>
  <si>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</si>
  <si>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</si>
  <si>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</si>
  <si>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</si>
  <si>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</si>
  <si>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</si>
  <si>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</si>
  <si>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</si>
  <si>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</si>
  <si>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</si>
  <si>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</si>
  <si>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</si>
  <si>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</si>
  <si>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</si>
  <si>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</si>
  <si>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</si>
  <si>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</si>
  <si>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</si>
  <si>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</si>
  <si>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</si>
  <si>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</si>
  <si>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</si>
  <si>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</si>
  <si>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</si>
  <si>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</si>
  <si>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</si>
  <si>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</si>
  <si>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</si>
  <si>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</si>
  <si>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</si>
  <si>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</si>
  <si>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</si>
  <si>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</si>
  <si>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</si>
  <si>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</si>
  <si>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</si>
  <si>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</si>
  <si>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</si>
  <si>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</si>
  <si>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</si>
  <si>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</si>
  <si>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</si>
  <si>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</si>
  <si>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</si>
  <si>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</si>
  <si>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</si>
  <si>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</si>
  <si>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</si>
  <si>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</si>
  <si>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</si>
  <si>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</si>
  <si>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</si>
  <si>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</si>
  <si>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</si>
  <si>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</si>
  <si>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</si>
  <si>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</si>
  <si>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</si>
  <si>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</si>
  <si>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</si>
  <si>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</si>
  <si>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</si>
  <si>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</si>
  <si>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</si>
  <si>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</si>
  <si>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</si>
  <si>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</si>
  <si>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</si>
  <si>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</si>
  <si>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</si>
  <si>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</si>
  <si>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</si>
  <si>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</si>
  <si>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</si>
  <si>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</si>
  <si>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</si>
  <si>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</si>
  <si>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</si>
  <si>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</si>
  <si>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</si>
  <si>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</si>
  <si>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</si>
  <si>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</si>
  <si>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</si>
  <si>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</si>
  <si>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</si>
  <si>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</si>
  <si>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</si>
  <si>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</si>
  <si>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</si>
  <si>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</si>
  <si>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</si>
  <si>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</si>
  <si>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</si>
  <si>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</si>
  <si>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</si>
  <si>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</si>
  <si>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</si>
  <si>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</si>
  <si>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</si>
  <si>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</si>
  <si>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</si>
  <si>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</si>
  <si>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</si>
  <si>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</si>
  <si>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</si>
  <si>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</si>
  <si>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</si>
  <si>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</si>
  <si>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</si>
  <si>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</si>
  <si>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</si>
  <si>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</si>
  <si>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</si>
  <si>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</si>
  <si>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</si>
  <si>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</si>
  <si>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</si>
  <si>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</si>
  <si>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</si>
  <si>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</si>
  <si>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</si>
  <si>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</si>
  <si>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</si>
  <si>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</si>
  <si>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</si>
  <si>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</si>
  <si>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</si>
  <si>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</si>
  <si>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</si>
  <si>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</si>
  <si>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</si>
  <si>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</si>
  <si>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</si>
  <si>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</si>
  <si>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</si>
  <si>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</si>
  <si>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</si>
  <si>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</si>
  <si>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</si>
  <si>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</si>
  <si>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</si>
  <si>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</si>
  <si>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</si>
  <si>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</si>
  <si>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</si>
  <si>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</si>
  <si>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</si>
  <si>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</si>
  <si>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</si>
  <si>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</si>
  <si>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</si>
  <si>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</si>
  <si>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</si>
  <si>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</si>
  <si>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</si>
  <si>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</si>
  <si>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</si>
  <si>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</si>
  <si>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</si>
  <si>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</si>
  <si>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</si>
  <si>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</si>
  <si>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</si>
  <si>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</si>
  <si>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</si>
  <si>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</si>
  <si>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</si>
  <si>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</si>
  <si>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</si>
  <si>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</si>
  <si>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</si>
  <si>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</si>
  <si>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</si>
  <si>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</si>
  <si>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</si>
  <si>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</si>
  <si>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</si>
  <si>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</si>
  <si>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</si>
  <si>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</si>
  <si>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</si>
  <si>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</si>
  <si>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</si>
  <si>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</si>
  <si>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</si>
  <si>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</si>
  <si>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</si>
  <si>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</si>
  <si>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</si>
  <si>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</si>
  <si>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</si>
  <si>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</si>
  <si>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</si>
  <si>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</si>
  <si>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</si>
  <si>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</si>
  <si>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</si>
  <si>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</si>
  <si>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</si>
  <si>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</si>
  <si>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</si>
  <si>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</si>
  <si>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</si>
  <si>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</si>
  <si>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</si>
  <si>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</si>
  <si>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</si>
  <si>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</si>
  <si>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</si>
  <si>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</si>
  <si>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</si>
  <si>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</si>
  <si>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</si>
  <si>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</si>
  <si>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</si>
  <si>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</si>
  <si>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</si>
  <si>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</si>
  <si>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</si>
  <si>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</si>
  <si>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</si>
  <si>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</si>
  <si>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</si>
  <si>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</si>
  <si>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</si>
  <si>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</si>
  <si>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</si>
  <si>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</si>
  <si>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</si>
  <si>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</si>
  <si>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</si>
  <si>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</si>
  <si>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</si>
  <si>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</si>
  <si>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</si>
  <si>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</si>
  <si>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</si>
  <si>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</si>
  <si>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</si>
  <si>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</si>
  <si>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</si>
  <si>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</si>
  <si>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</si>
  <si>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</si>
  <si>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</si>
  <si>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</si>
  <si>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</si>
  <si>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</si>
  <si>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</si>
  <si>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</si>
  <si>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</si>
  <si>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</si>
  <si>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</si>
  <si>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</si>
  <si>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</si>
  <si>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</si>
  <si>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</si>
  <si>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</si>
  <si>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</si>
  <si>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</si>
  <si>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</si>
  <si>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</si>
  <si>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</si>
  <si>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</si>
  <si>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</si>
  <si>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</si>
  <si>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</si>
  <si>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</si>
  <si>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</si>
  <si>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</si>
  <si>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</si>
  <si>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</si>
  <si>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</si>
  <si>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</si>
  <si>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</si>
  <si>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</si>
  <si>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</si>
  <si>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</si>
  <si>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</si>
  <si>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</si>
  <si>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</si>
  <si>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</si>
  <si>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</si>
  <si>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</si>
  <si>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</si>
  <si>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</si>
  <si>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</si>
  <si>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</si>
  <si>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</si>
  <si>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</si>
  <si>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</si>
  <si>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</si>
  <si>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</si>
  <si>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</si>
  <si>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</si>
  <si>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</si>
  <si>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</si>
  <si>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</si>
  <si>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</si>
  <si>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</si>
  <si>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</si>
  <si>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</si>
  <si>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</si>
  <si>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</si>
  <si>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</si>
  <si>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</si>
  <si>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</si>
  <si>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</si>
  <si>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</si>
  <si>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</si>
  <si>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</si>
  <si>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</si>
  <si>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</si>
  <si>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</si>
  <si>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</si>
  <si>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</si>
  <si>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</si>
  <si>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</si>
  <si>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</si>
  <si>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</si>
  <si>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</si>
  <si>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</si>
  <si>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</si>
  <si>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</si>
  <si>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</si>
  <si>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</si>
  <si>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</si>
  <si>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</si>
  <si>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</si>
  <si>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</si>
  <si>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</si>
  <si>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</si>
  <si>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</si>
  <si>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</si>
  <si>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</si>
  <si>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</si>
  <si>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</si>
  <si>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</si>
  <si>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</si>
  <si>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</si>
  <si>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</si>
  <si>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</si>
  <si>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</si>
  <si>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</si>
  <si>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</si>
  <si>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</si>
  <si>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</si>
  <si>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</si>
  <si>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</si>
  <si>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</si>
  <si>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</si>
  <si>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</si>
  <si>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</si>
  <si>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</si>
  <si>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</si>
  <si>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</si>
  <si>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</si>
  <si>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</si>
  <si>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</si>
  <si>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</si>
  <si>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</si>
  <si>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</si>
  <si>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</si>
  <si>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</si>
  <si>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</si>
  <si>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</si>
  <si>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</si>
  <si>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</si>
  <si>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</si>
  <si>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</si>
  <si>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</si>
  <si>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</si>
  <si>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</si>
  <si>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</si>
  <si>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</si>
  <si>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</si>
  <si>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</si>
  <si>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</si>
  <si>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</si>
  <si>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</si>
  <si>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</si>
  <si>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</si>
  <si>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</si>
  <si>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</si>
  <si>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</si>
  <si>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</si>
  <si>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</si>
  <si>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</si>
  <si>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</si>
  <si>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</si>
  <si>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</si>
  <si>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</si>
  <si>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</si>
  <si>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</si>
  <si>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</si>
  <si>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</si>
  <si>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</si>
  <si>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</si>
  <si>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</si>
  <si>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</si>
  <si>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</si>
  <si>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</si>
  <si>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</si>
  <si>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</si>
  <si>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</si>
  <si>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</si>
  <si>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</si>
  <si>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</si>
  <si>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</si>
  <si>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</si>
  <si>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</si>
  <si>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</si>
  <si>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</si>
  <si>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</si>
  <si>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</si>
  <si>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</si>
  <si>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</si>
  <si>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</si>
  <si>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</si>
  <si>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</si>
  <si>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</si>
  <si>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</si>
  <si>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</si>
  <si>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</si>
  <si>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</si>
  <si>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</si>
  <si>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</si>
  <si>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</si>
  <si>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</si>
  <si>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</si>
  <si>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</si>
  <si>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</si>
  <si>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</si>
  <si>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</si>
  <si>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</si>
  <si>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</si>
  <si>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</si>
  <si>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</si>
  <si>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</si>
  <si>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</si>
  <si>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</si>
  <si>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</si>
  <si>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</si>
  <si>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</si>
  <si>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</si>
  <si>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</si>
  <si>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</si>
  <si>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</si>
  <si>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</si>
  <si>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</si>
  <si>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</si>
  <si>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</si>
  <si>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</si>
  <si>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</si>
  <si>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</si>
  <si>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</si>
  <si>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</si>
  <si>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</si>
  <si>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</si>
  <si>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</si>
  <si>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</si>
  <si>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</si>
  <si>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</si>
  <si>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</si>
  <si>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</si>
  <si>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</si>
  <si>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</si>
  <si>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</si>
  <si>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</si>
  <si>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</si>
  <si>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</si>
  <si>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</si>
  <si>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</si>
  <si>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</si>
  <si>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</si>
  <si>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</si>
  <si>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</si>
  <si>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</si>
  <si>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</si>
  <si>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</si>
  <si>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</si>
  <si>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</si>
  <si>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</si>
  <si>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</si>
  <si>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</si>
  <si>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</si>
  <si>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</si>
  <si>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</si>
  <si>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</si>
  <si>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</si>
  <si>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</si>
  <si>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</si>
  <si>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</si>
  <si>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</si>
  <si>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</si>
  <si>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</si>
  <si>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</si>
  <si>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</si>
  <si>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</si>
  <si>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</si>
  <si>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</si>
  <si>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</si>
  <si>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</si>
  <si>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</si>
  <si>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</si>
  <si>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</si>
  <si>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</si>
  <si>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</si>
  <si>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</si>
  <si>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</si>
  <si>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</si>
  <si>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</si>
  <si>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</si>
  <si>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</si>
  <si>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</si>
  <si>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</si>
  <si>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</si>
  <si>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</si>
  <si>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</si>
  <si>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</si>
  <si>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</si>
  <si>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</si>
  <si>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</si>
  <si>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</si>
  <si>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</si>
  <si>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</si>
  <si>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</si>
  <si>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</si>
  <si>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</si>
  <si>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</si>
  <si>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</si>
  <si>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</si>
  <si>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</si>
  <si>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</si>
  <si>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</si>
  <si>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</si>
  <si>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</si>
  <si>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</si>
  <si>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</si>
  <si>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</si>
  <si>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</si>
  <si>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</si>
  <si>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</si>
  <si>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</si>
  <si>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</si>
  <si>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</si>
  <si>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</si>
  <si>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</si>
  <si>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</si>
  <si>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</si>
  <si>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</si>
  <si>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</si>
  <si>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</si>
  <si>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</si>
  <si>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</si>
  <si>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</si>
  <si>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</si>
  <si>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</si>
  <si>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</si>
  <si>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</si>
  <si>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</si>
  <si>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</si>
  <si>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</si>
  <si>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</si>
  <si>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</si>
  <si>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</si>
  <si>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</si>
  <si>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</si>
  <si>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</si>
  <si>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</si>
  <si>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</si>
  <si>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</si>
  <si>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</si>
  <si>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</si>
  <si>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</si>
  <si>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</si>
  <si>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</si>
  <si>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</si>
  <si>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</si>
  <si>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</si>
  <si>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</si>
  <si>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</si>
  <si>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</si>
  <si>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</si>
  <si>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</si>
  <si>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</si>
  <si>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</si>
  <si>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</si>
  <si>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</si>
  <si>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</si>
  <si>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</si>
  <si>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</si>
  <si>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</si>
  <si>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</si>
  <si>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</si>
  <si>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</si>
  <si>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</si>
  <si>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</si>
  <si>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</si>
  <si>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</si>
  <si>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</si>
  <si>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</si>
  <si>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</si>
  <si>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</si>
  <si>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</si>
  <si>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</si>
  <si>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</si>
  <si>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</si>
  <si>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</si>
  <si>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</si>
  <si>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</si>
  <si>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</si>
  <si>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</si>
  <si>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</si>
  <si>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</si>
  <si>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</si>
  <si>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</si>
  <si>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</si>
  <si>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</si>
  <si>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</si>
  <si>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</si>
  <si>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</si>
  <si>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</si>
  <si>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</si>
  <si>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</si>
  <si>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</si>
  <si>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</si>
  <si>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</si>
  <si>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</si>
  <si>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</si>
  <si>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</si>
  <si>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</si>
  <si>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</si>
  <si>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</si>
  <si>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</si>
  <si>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</si>
  <si>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</si>
  <si>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</si>
  <si>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</si>
  <si>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</si>
  <si>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</si>
  <si>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</si>
  <si>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</si>
  <si>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</si>
  <si>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</si>
  <si>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</si>
  <si>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</si>
  <si>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</si>
  <si>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</si>
  <si>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</si>
  <si>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</si>
  <si>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</si>
  <si>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</si>
  <si>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</si>
  <si>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</si>
  <si>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</si>
  <si>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</si>
  <si>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</si>
  <si>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</si>
  <si>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</si>
  <si>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</si>
  <si>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</si>
  <si>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</si>
  <si>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</si>
  <si>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</si>
  <si>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</si>
  <si>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</si>
  <si>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</si>
  <si>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</si>
  <si>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</si>
  <si>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</si>
  <si>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</si>
  <si>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</si>
  <si>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</si>
  <si>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</si>
  <si>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</si>
  <si>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</si>
  <si>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</si>
  <si>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</si>
  <si>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</si>
  <si>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</si>
  <si>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</si>
  <si>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</si>
  <si>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</si>
  <si>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</si>
  <si>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</si>
  <si>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</si>
  <si>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</si>
  <si>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</si>
  <si>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</si>
  <si>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</si>
  <si>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</si>
  <si>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</si>
  <si>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</si>
  <si>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</si>
  <si>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</si>
  <si>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</si>
  <si>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</si>
  <si>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</si>
  <si>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</si>
  <si>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</si>
  <si>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</si>
  <si>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</si>
  <si>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</si>
  <si>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</si>
  <si>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</si>
  <si>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</si>
  <si>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</si>
  <si>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</si>
  <si>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</si>
  <si>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</si>
  <si>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</si>
  <si>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</si>
  <si>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</si>
  <si>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</si>
  <si>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</si>
  <si>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</si>
  <si>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</si>
  <si>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</si>
  <si>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</si>
  <si>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</si>
  <si>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</si>
  <si>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</si>
  <si>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</si>
  <si>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</si>
  <si>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</si>
  <si>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</si>
  <si>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</si>
  <si>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</si>
  <si>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</si>
  <si>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</si>
  <si>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</si>
  <si>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</si>
  <si>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</si>
  <si>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</si>
  <si>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</si>
  <si>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</si>
  <si>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</si>
  <si>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</si>
  <si>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</si>
  <si>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</si>
  <si>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</si>
  <si>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</si>
  <si>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</si>
  <si>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</si>
  <si>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</si>
  <si>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</si>
  <si>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</si>
  <si>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</si>
  <si>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</si>
  <si>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</si>
  <si>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</si>
  <si>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</si>
  <si>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</si>
  <si>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</si>
  <si>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</si>
  <si>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</si>
  <si>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</si>
  <si>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</si>
  <si>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</si>
  <si>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</si>
  <si>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</si>
  <si>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</si>
  <si>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</si>
  <si>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</si>
  <si>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</si>
  <si>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</si>
  <si>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</si>
  <si>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</si>
  <si>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</si>
  <si>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</si>
  <si>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</si>
  <si>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</si>
  <si>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</si>
  <si>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</si>
  <si>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</si>
  <si>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</si>
  <si>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</si>
  <si>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</si>
  <si>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</si>
  <si>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</si>
  <si>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</si>
  <si>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</si>
  <si>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</si>
  <si>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</si>
  <si>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</si>
  <si>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</si>
  <si>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</si>
  <si>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</si>
  <si>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</si>
  <si>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</si>
  <si>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</si>
  <si>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</si>
  <si>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</si>
  <si>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</si>
  <si>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</si>
  <si>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</si>
  <si>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</si>
  <si>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</si>
  <si>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</si>
  <si>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</si>
  <si>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</si>
  <si>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</si>
  <si>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</si>
  <si>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</si>
  <si>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</si>
  <si>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</si>
  <si>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</si>
  <si>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</si>
  <si>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</si>
  <si>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</si>
  <si>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</si>
  <si>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</si>
  <si>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</si>
  <si>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</si>
  <si>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</si>
  <si>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</si>
  <si>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</si>
  <si>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</si>
  <si>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</si>
  <si>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</si>
  <si>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</si>
  <si>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</si>
  <si>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</si>
  <si>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</si>
  <si>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</si>
  <si>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</si>
  <si>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</si>
  <si>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</si>
  <si>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</si>
  <si>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</si>
  <si>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</si>
  <si>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</si>
  <si>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</si>
  <si>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</si>
  <si>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</si>
  <si>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</si>
  <si>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</si>
  <si>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</si>
  <si>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</si>
  <si>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</si>
  <si>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</si>
  <si>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</si>
  <si>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</si>
  <si>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</si>
  <si>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</si>
  <si>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</si>
  <si>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</si>
  <si>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</si>
  <si>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</si>
  <si>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</si>
  <si>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</si>
  <si>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</si>
  <si>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</si>
  <si>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</si>
  <si>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</si>
  <si>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</si>
  <si>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</si>
  <si>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</si>
  <si>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</si>
  <si>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</si>
  <si>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</si>
  <si>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</si>
  <si>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</si>
  <si>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</si>
  <si>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</si>
  <si>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</si>
  <si>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</si>
  <si>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</si>
  <si>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</si>
  <si>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</si>
  <si>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</si>
  <si>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</si>
  <si>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</si>
  <si>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</si>
  <si>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</si>
  <si>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</si>
  <si>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</si>
  <si>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</si>
  <si>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</si>
  <si>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</si>
  <si>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</si>
  <si>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</si>
  <si>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</si>
  <si>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</si>
  <si>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</si>
  <si>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</si>
  <si>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</si>
  <si>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</si>
  <si>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</si>
  <si>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</si>
  <si>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</si>
  <si>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</si>
  <si>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</si>
  <si>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</si>
  <si>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</si>
  <si>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</si>
  <si>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</si>
  <si>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</si>
  <si>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</si>
  <si>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</si>
  <si>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</si>
  <si>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</si>
  <si>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</si>
  <si>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</si>
  <si>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</si>
  <si>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</si>
  <si>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</si>
  <si>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</si>
  <si>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</si>
  <si>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</si>
  <si>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</si>
  <si>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</si>
  <si>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</si>
  <si>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</si>
  <si>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</si>
  <si>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</si>
  <si>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</si>
  <si>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</si>
  <si>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</si>
  <si>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</si>
  <si>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</si>
  <si>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</si>
  <si>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</si>
  <si>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</si>
  <si>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</si>
  <si>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</si>
  <si>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</si>
  <si>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</si>
  <si>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</si>
  <si>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</si>
  <si>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</si>
  <si>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</si>
  <si>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</si>
  <si>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</si>
  <si>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</si>
  <si>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</si>
  <si>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</si>
  <si>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</si>
  <si>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</si>
  <si>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</si>
  <si>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</si>
  <si>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</si>
  <si>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</si>
  <si>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</si>
  <si>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</si>
  <si>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</si>
  <si>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</si>
  <si>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</si>
  <si>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</si>
  <si>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</si>
  <si>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</si>
  <si>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</si>
  <si>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</si>
  <si>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</si>
  <si>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</si>
  <si>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</si>
  <si>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</si>
  <si>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</si>
  <si>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</si>
  <si>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</si>
  <si>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</si>
  <si>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</si>
  <si>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</si>
  <si>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</si>
  <si>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</si>
  <si>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</si>
  <si>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</si>
  <si>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</si>
  <si>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</si>
  <si>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</si>
  <si>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</si>
  <si>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</si>
  <si>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</si>
  <si>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</si>
  <si>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</si>
  <si>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</si>
  <si>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</si>
  <si>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</si>
  <si>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</si>
  <si>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</si>
  <si>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</si>
  <si>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</si>
  <si>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</si>
  <si>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</si>
  <si>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</si>
  <si>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</si>
  <si>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</si>
  <si>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</si>
  <si>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</si>
  <si>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</si>
  <si>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</si>
  <si>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</si>
  <si>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</si>
  <si>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</si>
  <si>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</si>
  <si>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</si>
  <si>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</si>
  <si>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</si>
  <si>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</si>
  <si>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</si>
  <si>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</si>
  <si>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</si>
  <si>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</si>
  <si>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</si>
  <si>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</si>
  <si>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</si>
  <si>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</si>
  <si>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</si>
  <si>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</si>
  <si>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</si>
  <si>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</si>
  <si>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</si>
  <si>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</si>
  <si>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</si>
  <si>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</si>
  <si>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</si>
  <si>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</si>
  <si>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</si>
  <si>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</si>
  <si>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</si>
  <si>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</si>
  <si>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</si>
  <si>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</si>
  <si>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</si>
  <si>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</si>
  <si>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</si>
  <si>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</si>
  <si>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</si>
  <si>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</si>
  <si>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</si>
  <si>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</si>
  <si>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</si>
  <si>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</si>
  <si>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</si>
  <si>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</si>
  <si>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</si>
  <si>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</si>
  <si>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</si>
  <si>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</si>
  <si>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</si>
  <si>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</si>
  <si>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</si>
  <si>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</si>
  <si>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</si>
  <si>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</si>
  <si>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</si>
  <si>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</si>
  <si>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</si>
  <si>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</si>
  <si>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</si>
  <si>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</si>
  <si>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</si>
  <si>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</si>
  <si>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</si>
  <si>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</si>
  <si>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</si>
  <si>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</si>
  <si>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</si>
  <si>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</si>
  <si>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</si>
  <si>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</si>
  <si>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</si>
  <si>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</si>
  <si>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</si>
  <si>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</si>
  <si>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</si>
  <si>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</si>
  <si>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</si>
  <si>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</si>
  <si>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</si>
  <si>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</si>
  <si>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</si>
  <si>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</si>
  <si>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</si>
  <si>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</si>
  <si>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</si>
  <si>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</si>
  <si>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</si>
  <si>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</si>
  <si>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</si>
  <si>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</si>
  <si>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</si>
  <si>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</si>
  <si>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</si>
  <si>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</si>
  <si>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</si>
  <si>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</si>
  <si>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</si>
  <si>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</si>
  <si>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</si>
  <si>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</si>
  <si>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</si>
  <si>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</si>
  <si>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</si>
  <si>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</si>
  <si>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</si>
  <si>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</si>
  <si>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</si>
  <si>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</si>
  <si>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</si>
  <si>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</si>
  <si>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</si>
  <si>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</si>
  <si>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</si>
  <si>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</si>
  <si>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</si>
  <si>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</si>
  <si>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</si>
  <si>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</si>
  <si>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</si>
  <si>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</si>
  <si>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</si>
  <si>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</si>
  <si>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</si>
  <si>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</si>
  <si>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</si>
  <si>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</si>
  <si>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</si>
  <si>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</si>
  <si>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</si>
  <si>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</si>
  <si>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</si>
  <si>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</si>
  <si>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</si>
  <si>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</si>
  <si>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</si>
  <si>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</si>
  <si>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</si>
  <si>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</si>
  <si>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</si>
  <si>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</si>
  <si>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</si>
  <si>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</si>
  <si>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</si>
  <si>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</si>
  <si>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</si>
  <si>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</si>
  <si>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</si>
  <si>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</si>
  <si>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</si>
  <si>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</si>
  <si>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</si>
  <si>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</si>
  <si>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</si>
  <si>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</si>
  <si>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</si>
  <si>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</si>
  <si>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</si>
  <si>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</si>
  <si>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</si>
  <si>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</si>
  <si>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</si>
  <si>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</si>
  <si>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</si>
  <si>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</si>
  <si>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</si>
  <si>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</si>
  <si>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</si>
  <si>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</si>
  <si>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</si>
  <si>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</si>
  <si>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</si>
  <si>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</si>
  <si>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</si>
  <si>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</si>
  <si>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</si>
  <si>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</si>
  <si>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</si>
  <si>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</si>
  <si>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</si>
  <si>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</si>
  <si>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</si>
  <si>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</si>
  <si>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</si>
  <si>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</si>
  <si>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</si>
  <si>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</si>
  <si>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</si>
  <si>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</si>
  <si>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</si>
  <si>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</si>
  <si>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</si>
  <si>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</si>
  <si>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</si>
  <si>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</si>
  <si>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</si>
  <si>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</si>
  <si>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</si>
  <si>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</si>
  <si>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</si>
  <si>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</si>
  <si>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</si>
  <si>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</si>
  <si>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</si>
  <si>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</si>
  <si>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</si>
  <si>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</si>
  <si>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</si>
  <si>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</si>
  <si>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</si>
  <si>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</si>
  <si>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</si>
  <si>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</si>
  <si>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</si>
  <si>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</si>
  <si>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</si>
  <si>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</si>
  <si>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</si>
  <si>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</si>
  <si>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</si>
  <si>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</si>
  <si>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</si>
  <si>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</si>
  <si>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</si>
  <si>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</si>
  <si>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</si>
  <si>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</si>
  <si>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</si>
  <si>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</si>
  <si>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</si>
  <si>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</si>
  <si>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</si>
  <si>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</si>
  <si>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</si>
  <si>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</si>
  <si>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</si>
  <si>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</si>
  <si>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</si>
  <si>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</si>
  <si>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</si>
  <si>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</si>
  <si>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</si>
  <si>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</si>
  <si>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</si>
  <si>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</si>
  <si>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</si>
  <si>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</si>
  <si>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</si>
  <si>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</si>
  <si>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</si>
  <si>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</si>
  <si>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</si>
  <si>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</si>
  <si>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</si>
  <si>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</si>
  <si>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</si>
  <si>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</si>
  <si>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</si>
  <si>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</si>
  <si>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</si>
  <si>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</si>
  <si>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</si>
  <si>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</si>
  <si>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</si>
  <si>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</si>
  <si>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</si>
  <si>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</si>
  <si>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</si>
  <si>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</si>
  <si>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</si>
  <si>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</si>
  <si>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</si>
  <si>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</si>
  <si>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</si>
  <si>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</si>
  <si>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</si>
  <si>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</si>
  <si>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</si>
  <si>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</si>
  <si>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</si>
  <si>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</si>
  <si>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</si>
  <si>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</si>
  <si>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</si>
  <si>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</si>
  <si>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</si>
  <si>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</si>
  <si>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</si>
  <si>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</si>
  <si>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</si>
  <si>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</si>
  <si>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</si>
  <si>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</si>
  <si>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</si>
  <si>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</si>
  <si>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</si>
  <si>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</si>
  <si>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</si>
  <si>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</si>
  <si>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</si>
  <si>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</si>
  <si>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</si>
  <si>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</si>
  <si>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</si>
  <si>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</si>
  <si>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</si>
  <si>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</si>
  <si>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</si>
  <si>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</si>
  <si>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</si>
  <si>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</si>
  <si>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</si>
  <si>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</si>
  <si>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</si>
  <si>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</si>
  <si>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</si>
  <si>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</si>
  <si>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</si>
  <si>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</si>
  <si>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</si>
  <si>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</si>
  <si>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</si>
  <si>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</si>
  <si>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</si>
  <si>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</si>
  <si>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</si>
  <si>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</si>
  <si>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</si>
  <si>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</si>
  <si>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</si>
  <si>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</si>
  <si>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</si>
  <si>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</si>
  <si>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</si>
  <si>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</si>
  <si>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</si>
  <si>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</si>
  <si>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</si>
  <si>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</si>
  <si>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</si>
  <si>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</si>
  <si>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</si>
  <si>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</si>
  <si>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</si>
  <si>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</si>
  <si>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</si>
  <si>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</si>
  <si>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</si>
  <si>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</si>
  <si>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</si>
  <si>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</si>
  <si>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</si>
  <si>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</si>
  <si>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</si>
  <si>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</si>
  <si>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</si>
  <si>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</si>
  <si>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</si>
  <si>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</si>
  <si>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</si>
  <si>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</si>
  <si>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</si>
  <si>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</si>
  <si>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</si>
  <si>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</si>
  <si>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</si>
  <si>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</si>
  <si>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</si>
  <si>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</si>
  <si>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</si>
  <si>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</si>
  <si>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</si>
  <si>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</si>
  <si>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</si>
  <si>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</si>
  <si>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</si>
  <si>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</si>
  <si>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</si>
  <si>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</si>
  <si>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</si>
  <si>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</si>
  <si>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</si>
  <si>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</si>
  <si>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</si>
  <si>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</si>
  <si>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</si>
  <si>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</si>
  <si>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</si>
  <si>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</si>
  <si>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</si>
  <si>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</si>
  <si>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</si>
  <si>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</si>
  <si>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</si>
  <si>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</si>
  <si>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</si>
  <si>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</si>
  <si>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</si>
  <si>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</si>
  <si>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</si>
  <si>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</si>
  <si>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</si>
  <si>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</si>
  <si>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</si>
  <si>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</si>
  <si>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</si>
  <si>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</si>
  <si>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</si>
  <si>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</si>
  <si>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</si>
  <si>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</si>
  <si>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</si>
  <si>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</si>
  <si>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</si>
  <si>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</si>
  <si>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</si>
  <si>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</si>
  <si>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</si>
  <si>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</si>
  <si>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</si>
  <si>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</si>
  <si>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</si>
  <si>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</si>
  <si>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</si>
  <si>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</si>
  <si>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</si>
  <si>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</si>
  <si>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</si>
  <si>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</si>
  <si>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</si>
  <si>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</si>
  <si>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</si>
  <si>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</si>
  <si>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</si>
  <si>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</si>
  <si>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</si>
  <si>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</si>
  <si>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</si>
  <si>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</si>
  <si>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</si>
  <si>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</si>
  <si>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</si>
  <si>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</si>
  <si>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</si>
  <si>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</si>
  <si>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</si>
  <si>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</si>
  <si>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</si>
  <si>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</si>
  <si>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</si>
  <si>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</si>
  <si>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</si>
  <si>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</si>
  <si>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</si>
  <si>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</si>
  <si>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</si>
  <si>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</si>
  <si>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</si>
  <si>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</si>
  <si>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</si>
  <si>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</si>
  <si>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</si>
  <si>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</si>
  <si>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</si>
  <si>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</si>
  <si>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</si>
  <si>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</si>
  <si>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</si>
  <si>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</si>
  <si>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</si>
  <si>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</si>
  <si>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</si>
  <si>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</si>
  <si>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</si>
  <si>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</si>
  <si>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</si>
  <si>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</si>
  <si>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</si>
  <si>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</si>
  <si>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</si>
  <si>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</si>
  <si>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</si>
  <si>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</si>
  <si>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</si>
  <si>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</si>
  <si>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</si>
  <si>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</si>
  <si>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</si>
  <si>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</si>
  <si>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</si>
  <si>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</si>
  <si>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</si>
  <si>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</si>
  <si>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</si>
  <si>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</si>
  <si>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</si>
  <si>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</si>
  <si>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</si>
  <si>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</si>
  <si>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</si>
  <si>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</si>
  <si>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</si>
  <si>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</si>
  <si>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</si>
  <si>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</si>
  <si>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</si>
  <si>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</si>
  <si>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</si>
  <si>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</si>
  <si>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</si>
  <si>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</si>
  <si>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</si>
  <si>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</si>
  <si>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</si>
  <si>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</si>
  <si>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</si>
  <si>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</si>
  <si>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</si>
  <si>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</si>
  <si>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</si>
  <si>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</si>
  <si>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</si>
  <si>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</si>
  <si>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</si>
  <si>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</si>
  <si>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</si>
  <si>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</si>
  <si>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</si>
  <si>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</si>
  <si>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</si>
  <si>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</si>
  <si>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</si>
  <si>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</si>
  <si>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</si>
  <si>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</si>
  <si>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</si>
  <si>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</si>
  <si>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</si>
  <si>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</si>
  <si>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</si>
  <si>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</si>
  <si>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</si>
  <si>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</si>
  <si>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</si>
  <si>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</si>
  <si>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</si>
  <si>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</si>
  <si>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</si>
  <si>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</si>
  <si>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</si>
  <si>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</si>
  <si>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</si>
  <si>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</si>
  <si>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</si>
  <si>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</si>
  <si>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</si>
  <si>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</si>
  <si>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</si>
  <si>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</si>
  <si>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</si>
  <si>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</si>
  <si>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</si>
  <si>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</si>
  <si>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</si>
  <si>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</si>
  <si>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</si>
  <si>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</si>
  <si>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</si>
  <si>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</si>
  <si>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</si>
  <si>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</si>
  <si>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</si>
  <si>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</si>
  <si>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</si>
  <si>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</si>
  <si>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</si>
  <si>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</si>
  <si>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</si>
  <si>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</si>
  <si>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</si>
  <si>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</si>
  <si>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</si>
  <si>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</si>
  <si>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</si>
  <si>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</si>
  <si>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</si>
  <si>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</si>
  <si>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</si>
  <si>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</si>
  <si>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</si>
  <si>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</si>
  <si>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</si>
  <si>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</si>
  <si>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</si>
  <si>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</si>
  <si>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</si>
  <si>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</si>
  <si>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</si>
  <si>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</si>
  <si>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</si>
  <si>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</si>
  <si>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</si>
  <si>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</si>
  <si>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</si>
  <si>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</si>
  <si>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</si>
  <si>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</si>
  <si>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</si>
  <si>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</si>
  <si>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</si>
  <si>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</si>
  <si>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</si>
  <si>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</si>
  <si>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</si>
  <si>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</si>
  <si>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</si>
  <si>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</si>
  <si>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</si>
  <si>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</si>
  <si>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</si>
  <si>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</si>
  <si>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</si>
  <si>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</si>
  <si>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</si>
  <si>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</si>
  <si>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</si>
  <si>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</si>
  <si>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</si>
  <si>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</si>
  <si>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</si>
  <si>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</si>
  <si>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</si>
  <si>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</si>
  <si>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</si>
  <si>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</si>
  <si>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</si>
  <si>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</si>
  <si>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</si>
  <si>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</si>
  <si>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</si>
  <si>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</si>
  <si>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</si>
  <si>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</si>
  <si>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</si>
  <si>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</si>
  <si>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</si>
  <si>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</si>
  <si>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</si>
  <si>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</si>
  <si>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</si>
  <si>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</si>
  <si>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</si>
  <si>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</si>
  <si>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</si>
  <si>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</si>
  <si>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</si>
  <si>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</si>
  <si>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</si>
  <si>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</si>
  <si>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</si>
  <si>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</si>
  <si>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</si>
  <si>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</si>
  <si>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</si>
  <si>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</si>
  <si>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</si>
  <si>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</si>
  <si>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</si>
  <si>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</si>
  <si>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</si>
  <si>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</si>
  <si>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</si>
  <si>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</si>
  <si>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</si>
  <si>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</si>
  <si>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</si>
  <si>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</si>
  <si>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</si>
  <si>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</si>
  <si>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</si>
  <si>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</si>
  <si>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</si>
  <si>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</si>
  <si>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</si>
  <si>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</si>
  <si>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</si>
  <si>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</si>
  <si>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</si>
  <si>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</si>
  <si>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</si>
  <si>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</si>
  <si>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</si>
  <si>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</si>
  <si>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</si>
  <si>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</si>
  <si>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</si>
  <si>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</si>
  <si>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</si>
  <si>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</si>
  <si>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</si>
  <si>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</si>
  <si>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</si>
  <si>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</si>
  <si>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</si>
  <si>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</si>
  <si>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</si>
  <si>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</si>
  <si>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</si>
  <si>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</si>
  <si>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</si>
  <si>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</si>
  <si>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</si>
  <si>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</si>
  <si>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</si>
  <si>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</si>
  <si>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</si>
  <si>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</si>
  <si>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</si>
  <si>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</si>
  <si>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</si>
  <si>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</si>
  <si>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</si>
  <si>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</si>
  <si>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</si>
  <si>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</si>
  <si>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</si>
  <si>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</si>
  <si>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</si>
  <si>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</si>
  <si>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</si>
  <si>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</si>
  <si>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</si>
  <si>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</si>
  <si>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</si>
  <si>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</si>
  <si>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</si>
  <si>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</si>
  <si>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</si>
  <si>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</si>
  <si>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</si>
  <si>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</si>
  <si>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</si>
  <si>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</si>
  <si>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</si>
  <si>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</si>
  <si>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</si>
  <si>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</si>
  <si>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</si>
  <si>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</si>
  <si>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</si>
  <si>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</si>
  <si>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</si>
  <si>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</si>
  <si>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</si>
  <si>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</si>
  <si>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</si>
  <si>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</si>
  <si>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</si>
  <si>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</si>
  <si>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</si>
  <si>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</si>
  <si>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</si>
  <si>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</si>
  <si>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</si>
  <si>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</si>
  <si>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</si>
  <si>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</si>
  <si>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</si>
  <si>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</si>
  <si>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</si>
  <si>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</si>
  <si>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</si>
  <si>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</si>
  <si>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</si>
  <si>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</si>
  <si>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</si>
  <si>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</si>
  <si>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</si>
  <si>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</si>
  <si>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</si>
  <si>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</si>
  <si>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</si>
  <si>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</si>
  <si>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</si>
  <si>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</si>
  <si>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</si>
  <si>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</si>
  <si>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</si>
  <si>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</si>
  <si>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</si>
  <si>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</si>
  <si>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</si>
  <si>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</si>
  <si>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</si>
  <si>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</si>
  <si>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</si>
  <si>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</si>
  <si>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</si>
  <si>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</si>
  <si>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</si>
  <si>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</si>
  <si>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</si>
  <si>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</si>
  <si>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</si>
  <si>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</si>
  <si>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</si>
  <si>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</si>
  <si>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</si>
  <si>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</si>
  <si>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</si>
  <si>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</si>
  <si>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</si>
  <si>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</si>
  <si>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</si>
  <si>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</si>
  <si>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</si>
  <si>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</si>
  <si>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</si>
  <si>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</si>
  <si>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</si>
  <si>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</si>
  <si>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</si>
  <si>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</si>
  <si>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</si>
  <si>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</si>
  <si>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</si>
  <si>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</si>
  <si>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</si>
  <si>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</si>
  <si>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</si>
  <si>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</si>
  <si>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</si>
  <si>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</si>
  <si>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</si>
  <si>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</si>
  <si>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</si>
  <si>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</si>
  <si>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</si>
  <si>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</si>
  <si>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</si>
  <si>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</si>
  <si>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</si>
  <si>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</si>
  <si>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</si>
  <si>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</si>
  <si>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</si>
  <si>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</si>
  <si>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</si>
  <si>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</si>
  <si>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</si>
  <si>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</si>
  <si>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</si>
  <si>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</si>
  <si>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</si>
  <si>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</si>
  <si>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</si>
  <si>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</si>
  <si>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</si>
  <si>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</si>
  <si>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</si>
  <si>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</si>
  <si>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</si>
  <si>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</si>
  <si>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</si>
  <si>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</si>
  <si>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</si>
  <si>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</si>
  <si>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</si>
  <si>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</si>
  <si>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</si>
  <si>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</si>
  <si>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</si>
  <si>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</si>
  <si>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</si>
  <si>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</si>
  <si>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</si>
  <si>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</si>
  <si>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</si>
  <si>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</si>
  <si>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</si>
  <si>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</si>
  <si>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</si>
  <si>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</si>
  <si>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</si>
  <si>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</si>
  <si>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</si>
  <si>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</si>
  <si>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</si>
  <si>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</si>
  <si>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</si>
  <si>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</si>
  <si>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</si>
  <si>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</si>
  <si>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</si>
  <si>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</si>
  <si>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</si>
  <si>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</si>
  <si>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</si>
  <si>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</si>
  <si>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</si>
  <si>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</si>
  <si>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</si>
  <si>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</si>
  <si>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</si>
  <si>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</si>
  <si>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</si>
  <si>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</si>
  <si>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</si>
  <si>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</si>
  <si>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</si>
  <si>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</si>
  <si>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</si>
  <si>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</si>
  <si>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</si>
  <si>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</si>
  <si>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</si>
  <si>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</si>
  <si>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</si>
  <si>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</si>
  <si>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</si>
  <si>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</si>
  <si>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</si>
  <si>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</si>
  <si>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</si>
  <si>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</si>
  <si>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</si>
  <si>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</si>
  <si>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</si>
  <si>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</si>
  <si>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</si>
  <si>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</si>
  <si>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</si>
  <si>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</si>
  <si>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</si>
  <si>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</si>
  <si>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</si>
  <si>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</si>
  <si>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</si>
  <si>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</si>
  <si>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</si>
  <si>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</si>
  <si>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</si>
  <si>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</si>
  <si>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</si>
  <si>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</si>
  <si>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</si>
  <si>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</si>
  <si>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</si>
  <si>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</si>
  <si>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</si>
  <si>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</si>
  <si>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</si>
  <si>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</si>
  <si>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</si>
  <si>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</si>
  <si>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</si>
  <si>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</si>
  <si>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</si>
  <si>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</si>
  <si>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</si>
  <si>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</si>
  <si>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</si>
  <si>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</si>
  <si>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</si>
  <si>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</si>
  <si>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</si>
  <si>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</si>
  <si>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</si>
  <si>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</si>
  <si>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</si>
  <si>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</si>
  <si>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</si>
  <si>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</si>
  <si>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</si>
  <si>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</si>
  <si>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</si>
  <si>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</si>
  <si>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</si>
  <si>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</si>
  <si>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</si>
  <si>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</si>
  <si>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</si>
  <si>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</si>
  <si>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</si>
  <si>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</si>
  <si>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</si>
  <si>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</si>
  <si>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</si>
  <si>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</si>
  <si>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</si>
  <si>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</si>
  <si>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</si>
  <si>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</si>
  <si>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</si>
  <si>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</si>
  <si>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</si>
  <si>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</si>
  <si>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</si>
  <si>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</si>
  <si>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</si>
  <si>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</si>
  <si>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</si>
  <si>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</si>
  <si>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</si>
  <si>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</si>
  <si>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</si>
  <si>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</si>
  <si>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</si>
  <si>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</si>
  <si>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</si>
  <si>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</si>
  <si>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</si>
  <si>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</si>
  <si>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</si>
  <si>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</si>
  <si>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</si>
  <si>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</si>
  <si>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</si>
  <si>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</si>
  <si>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</si>
  <si>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</si>
  <si>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</si>
  <si>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</si>
  <si>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</si>
  <si>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</si>
  <si>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</si>
  <si>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</si>
  <si>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</si>
  <si>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</si>
  <si>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</si>
  <si>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</si>
  <si>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</si>
  <si>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</si>
  <si>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</si>
  <si>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</si>
  <si>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</si>
  <si>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</si>
  <si>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</si>
  <si>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</si>
  <si>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</si>
  <si>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</si>
  <si>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</si>
  <si>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</si>
  <si>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</si>
  <si>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</si>
  <si>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</si>
  <si>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</si>
  <si>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</si>
  <si>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</si>
  <si>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</si>
  <si>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</si>
  <si>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</si>
  <si>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</si>
  <si>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</si>
  <si>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</si>
  <si>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</si>
  <si>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</si>
  <si>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</si>
  <si>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</si>
  <si>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</si>
  <si>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</si>
  <si>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</si>
  <si>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</si>
  <si>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</si>
  <si>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</si>
  <si>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</si>
  <si>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</si>
  <si>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</si>
  <si>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</si>
  <si>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</si>
  <si>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</si>
  <si>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</si>
  <si>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</si>
  <si>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</si>
  <si>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</si>
  <si>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</si>
  <si>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</si>
  <si>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</si>
  <si>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</si>
  <si>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</si>
  <si>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</si>
  <si>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</si>
  <si>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</si>
  <si>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</si>
  <si>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</si>
  <si>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</si>
  <si>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</si>
  <si>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</si>
  <si>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</si>
  <si>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</si>
  <si>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</si>
  <si>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</si>
  <si>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</si>
  <si>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</si>
  <si>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</si>
  <si>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</si>
  <si>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</si>
  <si>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</si>
  <si>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</si>
  <si>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</si>
  <si>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</si>
  <si>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</si>
  <si>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</si>
  <si>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</si>
  <si>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</si>
  <si>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</si>
  <si>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</si>
  <si>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</si>
  <si>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</si>
  <si>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</si>
  <si>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</si>
  <si>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</si>
  <si>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</si>
  <si>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</si>
  <si>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</si>
  <si>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</si>
  <si>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</si>
  <si>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</si>
  <si>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</si>
  <si>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</si>
  <si>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</si>
  <si>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</si>
  <si>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</si>
  <si>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</si>
  <si>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</si>
  <si>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</si>
  <si>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</si>
  <si>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</si>
  <si>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</si>
  <si>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</si>
  <si>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</si>
  <si>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</si>
  <si>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</si>
  <si>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</si>
  <si>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</si>
  <si>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</si>
  <si>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</si>
  <si>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</si>
  <si>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</si>
  <si>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</si>
  <si>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</si>
  <si>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</si>
  <si>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</si>
  <si>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</si>
  <si>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</si>
  <si>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</si>
  <si>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</si>
  <si>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</si>
  <si>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</si>
  <si>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</si>
  <si>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</si>
  <si>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</si>
  <si>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</si>
  <si>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</si>
  <si>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</si>
  <si>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</si>
  <si>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</si>
  <si>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</si>
  <si>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</si>
  <si>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</si>
  <si>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</si>
  <si>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</si>
  <si>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</si>
  <si>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</si>
  <si>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</si>
  <si>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</si>
  <si>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</si>
  <si>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</si>
  <si>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</si>
  <si>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</si>
  <si>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</si>
  <si>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</si>
  <si>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</si>
  <si>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</si>
  <si>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</si>
  <si>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</si>
  <si>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</si>
  <si>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</si>
  <si>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</si>
  <si>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</si>
  <si>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</si>
  <si>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</si>
  <si>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</si>
  <si>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</si>
  <si>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</si>
  <si>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</si>
  <si>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</si>
  <si>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</si>
  <si>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</si>
  <si>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</si>
  <si>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</si>
  <si>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</si>
  <si>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</si>
  <si>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</si>
  <si>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</si>
  <si>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</si>
  <si>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</si>
  <si>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</si>
  <si>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</si>
  <si>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</si>
  <si>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</si>
  <si>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</si>
  <si>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</si>
  <si>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</si>
  <si>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</si>
  <si>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</si>
  <si>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</si>
  <si>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</si>
  <si>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</si>
  <si>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</si>
  <si>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</si>
  <si>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</si>
  <si>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</si>
  <si>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</si>
  <si>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</si>
  <si>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</si>
  <si>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</si>
  <si>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</si>
  <si>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</si>
  <si>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</si>
  <si>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</si>
  <si>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</si>
  <si>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</si>
  <si>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</si>
  <si>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</si>
  <si>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</si>
  <si>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</si>
  <si>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</si>
  <si>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</si>
  <si>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</si>
  <si>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</si>
  <si>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</si>
  <si>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</si>
  <si>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</si>
  <si>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</si>
  <si>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</si>
  <si>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</si>
  <si>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</si>
  <si>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</si>
  <si>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</si>
  <si>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</si>
  <si>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</si>
  <si>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</si>
  <si>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</si>
  <si>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</si>
  <si>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</si>
  <si>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</si>
  <si>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</si>
  <si>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</si>
  <si>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</si>
  <si>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</si>
  <si>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</si>
  <si>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</si>
  <si>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</si>
  <si>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</si>
  <si>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</si>
  <si>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</si>
  <si>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</si>
  <si>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</si>
  <si>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</si>
  <si>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</si>
  <si>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</si>
  <si>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</si>
  <si>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</si>
  <si>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</si>
  <si>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</si>
  <si>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</si>
  <si>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</si>
  <si>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</si>
  <si>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</si>
  <si>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</si>
  <si>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</si>
  <si>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</si>
  <si>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</si>
  <si>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</si>
  <si>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</si>
  <si>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</si>
  <si>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</si>
  <si>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</si>
  <si>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</si>
  <si>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</si>
  <si>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</si>
  <si>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</si>
  <si>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</si>
  <si>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</si>
  <si>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</si>
  <si>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</si>
  <si>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</si>
  <si>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</si>
  <si>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</si>
  <si>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</si>
  <si>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</si>
  <si>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</si>
  <si>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</si>
  <si>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</si>
  <si>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</si>
  <si>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</si>
  <si>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</si>
  <si>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</si>
  <si>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</si>
  <si>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</si>
  <si>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</si>
  <si>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</si>
  <si>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</si>
  <si>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</si>
  <si>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</si>
  <si>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</si>
  <si>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</si>
  <si>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</si>
  <si>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</si>
  <si>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</si>
  <si>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</si>
  <si>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</si>
  <si>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</si>
  <si>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</si>
  <si>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</si>
  <si>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</si>
  <si>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</si>
  <si>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</si>
  <si>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</si>
  <si>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</si>
  <si>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</si>
  <si>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</si>
  <si>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</si>
  <si>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</si>
  <si>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</si>
  <si>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</si>
  <si>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</si>
  <si>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</si>
  <si>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</si>
  <si>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</si>
  <si>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</si>
  <si>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</si>
  <si>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</si>
  <si>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</si>
  <si>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</si>
  <si>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</si>
  <si>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</si>
  <si>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</si>
  <si>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</si>
  <si>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</si>
  <si>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</si>
  <si>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</si>
  <si>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</si>
  <si>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</si>
  <si>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</si>
  <si>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</si>
  <si>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</si>
  <si>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</si>
  <si>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</si>
  <si>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</si>
  <si>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</si>
  <si>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</si>
  <si>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</si>
  <si>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</si>
  <si>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</si>
  <si>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</si>
  <si>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</si>
  <si>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</si>
  <si>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</si>
  <si>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</si>
  <si>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</si>
  <si>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</si>
  <si>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</si>
  <si>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</si>
  <si>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</si>
  <si>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</si>
  <si>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</si>
  <si>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</si>
  <si>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</si>
  <si>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</si>
  <si>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</si>
  <si>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</si>
  <si>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</si>
  <si>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</si>
  <si>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</si>
  <si>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</si>
  <si>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</si>
  <si>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</si>
  <si>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</si>
  <si>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</si>
  <si>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</si>
  <si>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</si>
  <si>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</si>
  <si>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</si>
  <si>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</si>
  <si>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</si>
  <si>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</si>
  <si>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</si>
  <si>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</si>
  <si>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</si>
  <si>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</si>
  <si>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</si>
  <si>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</si>
  <si>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</si>
  <si>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</si>
  <si>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</si>
  <si>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</si>
  <si>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</si>
  <si>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</si>
  <si>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</si>
  <si>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</si>
  <si>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</si>
  <si>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</si>
  <si>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</si>
  <si>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</si>
  <si>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</si>
  <si>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</si>
  <si>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</si>
  <si>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</si>
  <si>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</si>
  <si>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</si>
  <si>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</si>
  <si>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</si>
  <si>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</si>
  <si>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</si>
  <si>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</si>
  <si>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</si>
  <si>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</si>
  <si>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</si>
  <si>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</si>
  <si>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</si>
  <si>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</si>
  <si>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</si>
  <si>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</si>
  <si>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</si>
  <si>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</si>
  <si>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</si>
  <si>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</si>
  <si>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</si>
  <si>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</si>
  <si>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</si>
  <si>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</si>
  <si>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</si>
  <si>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</si>
  <si>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</si>
  <si>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</si>
  <si>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</si>
  <si>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</si>
  <si>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</si>
  <si>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</si>
  <si>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</si>
  <si>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</si>
  <si>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</si>
  <si>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</si>
  <si>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</si>
  <si>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</si>
  <si>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</si>
  <si>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</si>
  <si>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</si>
  <si>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</si>
  <si>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</si>
  <si>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</si>
  <si>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</si>
  <si>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</si>
  <si>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</si>
  <si>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</si>
  <si>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</si>
  <si>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</si>
  <si>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</si>
  <si>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</si>
  <si>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</si>
  <si>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</si>
  <si>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</si>
  <si>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</si>
  <si>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</si>
  <si>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</si>
  <si>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</si>
  <si>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</si>
  <si>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</si>
  <si>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</si>
  <si>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</si>
  <si>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</si>
  <si>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</si>
  <si>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</si>
  <si>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</si>
  <si>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</si>
  <si>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</si>
  <si>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</si>
  <si>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</si>
  <si>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</si>
  <si>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</si>
  <si>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</si>
  <si>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</si>
  <si>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</si>
  <si>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</si>
  <si>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</si>
  <si>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</si>
  <si>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</si>
  <si>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</si>
  <si>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</si>
  <si>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</si>
  <si>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</si>
  <si>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</si>
  <si>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</si>
  <si>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</si>
  <si>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</si>
  <si>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</si>
  <si>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</si>
  <si>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</si>
  <si>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</si>
  <si>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</si>
  <si>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</si>
  <si>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</si>
  <si>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</si>
  <si>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</si>
  <si>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</si>
  <si>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</si>
  <si>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</si>
  <si>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</si>
  <si>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</si>
  <si>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</si>
  <si>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</si>
  <si>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</si>
  <si>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</si>
  <si>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</si>
  <si>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</si>
  <si>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</si>
  <si>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</si>
  <si>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</si>
  <si>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</si>
  <si>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</si>
  <si>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</si>
  <si>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</si>
  <si>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</si>
  <si>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</si>
  <si>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</si>
  <si>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</si>
  <si>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</si>
  <si>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</si>
  <si>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</si>
  <si>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</si>
  <si>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</si>
  <si>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</si>
  <si>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</si>
  <si>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</si>
  <si>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</si>
  <si>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</si>
  <si>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</si>
  <si>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</si>
  <si>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</si>
  <si>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</si>
  <si>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</si>
  <si>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</si>
  <si>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</si>
  <si>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</si>
  <si>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</si>
  <si>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</si>
  <si>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</si>
  <si>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</si>
  <si>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</si>
  <si>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</si>
  <si>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</si>
  <si>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</si>
  <si>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</si>
  <si>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</si>
  <si>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</si>
  <si>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</si>
  <si>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</si>
  <si>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</si>
  <si>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</si>
  <si>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</si>
  <si>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</si>
  <si>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</si>
  <si>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</si>
  <si>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</si>
  <si>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</si>
  <si>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</si>
  <si>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</si>
  <si>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</si>
  <si>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</si>
  <si>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</si>
  <si>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</si>
  <si>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</si>
  <si>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</si>
  <si>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</si>
  <si>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</si>
  <si>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</si>
  <si>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</si>
  <si>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</si>
  <si>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</si>
  <si>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</si>
  <si>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</si>
  <si>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</si>
  <si>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</si>
  <si>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</si>
  <si>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</si>
  <si>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</si>
  <si>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</si>
  <si>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</si>
  <si>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</si>
  <si>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</si>
  <si>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</si>
  <si>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</si>
  <si>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</si>
  <si>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</si>
  <si>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</si>
  <si>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</si>
  <si>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</si>
  <si>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</si>
  <si>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</si>
  <si>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</si>
  <si>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</si>
  <si>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</si>
  <si>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</si>
  <si>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</si>
  <si>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</si>
  <si>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</si>
  <si>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</si>
  <si>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</si>
  <si>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</si>
  <si>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</si>
  <si>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</si>
  <si>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</si>
  <si>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</si>
  <si>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</si>
  <si>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</si>
  <si>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</si>
  <si>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</si>
  <si>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</si>
  <si>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</si>
  <si>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</si>
  <si>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</si>
  <si>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</si>
  <si>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</si>
  <si>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</si>
  <si>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</si>
  <si>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</si>
  <si>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</si>
  <si>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</si>
  <si>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</si>
  <si>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</si>
  <si>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</si>
  <si>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</si>
  <si>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</si>
  <si>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</si>
  <si>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</si>
  <si>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</si>
  <si>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</si>
  <si>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</si>
  <si>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</si>
  <si>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</si>
  <si>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</si>
  <si>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</si>
  <si>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</si>
  <si>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</si>
  <si>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</si>
  <si>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</si>
  <si>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</si>
  <si>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</si>
  <si>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</si>
  <si>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</si>
  <si>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</si>
  <si>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</si>
  <si>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</si>
  <si>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</si>
  <si>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</si>
  <si>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</si>
  <si>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</si>
  <si>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</si>
  <si>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</si>
  <si>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</si>
  <si>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</si>
  <si>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</si>
  <si>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</si>
  <si>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</si>
  <si>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</si>
  <si>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</si>
  <si>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</si>
  <si>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</si>
  <si>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</si>
  <si>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</si>
  <si>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</si>
  <si>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</si>
  <si>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</si>
  <si>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</si>
  <si>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</si>
  <si>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</si>
  <si>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</si>
  <si>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</si>
  <si>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</si>
  <si>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</si>
  <si>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</si>
  <si>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</si>
  <si>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</si>
  <si>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</si>
  <si>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</si>
  <si>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</si>
  <si>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</si>
  <si>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</si>
  <si>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</si>
  <si>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</si>
  <si>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</si>
  <si>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</si>
  <si>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</si>
  <si>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</si>
  <si>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</si>
  <si>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</si>
  <si>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</si>
  <si>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</si>
  <si>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</si>
  <si>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</si>
  <si>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</si>
  <si>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</si>
  <si>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</si>
  <si>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</si>
  <si>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</si>
  <si>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</si>
  <si>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</si>
  <si>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</si>
  <si>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</si>
  <si>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</si>
  <si>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</si>
  <si>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</si>
  <si>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</si>
  <si>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</si>
  <si>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</si>
  <si>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</si>
  <si>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</si>
  <si>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</si>
  <si>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</si>
  <si>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</si>
  <si>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</si>
  <si>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</si>
  <si>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</si>
  <si>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</si>
  <si>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</si>
  <si>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</si>
  <si>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</si>
  <si>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</si>
  <si>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</si>
  <si>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</si>
  <si>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</si>
  <si>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</si>
  <si>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</si>
  <si>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</si>
  <si>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</si>
  <si>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</si>
  <si>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</si>
  <si>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</si>
  <si>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</si>
  <si>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</si>
  <si>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</si>
  <si>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</si>
  <si>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</si>
  <si>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</si>
  <si>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</si>
  <si>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</si>
  <si>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</si>
  <si>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</si>
  <si>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</si>
  <si>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</si>
  <si>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</si>
  <si>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</si>
  <si>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</si>
  <si>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</si>
  <si>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</si>
  <si>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</si>
  <si>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</si>
  <si>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</si>
  <si>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</si>
  <si>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</si>
  <si>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</si>
  <si>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</si>
  <si>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</si>
  <si>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</si>
  <si>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</si>
  <si>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</si>
  <si>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</si>
  <si>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</si>
  <si>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</si>
  <si>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</si>
  <si>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</si>
  <si>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</si>
  <si>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</si>
  <si>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</si>
  <si>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</si>
  <si>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</si>
  <si>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</si>
  <si>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</si>
  <si>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</si>
  <si>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</si>
  <si>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</si>
  <si>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</si>
  <si>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</si>
  <si>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</si>
  <si>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</si>
  <si>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</si>
  <si>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</si>
  <si>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</si>
  <si>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</si>
  <si>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</si>
  <si>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</si>
  <si>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</si>
  <si>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</si>
  <si>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</si>
  <si>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</si>
  <si>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</si>
  <si>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</si>
  <si>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</si>
  <si>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</si>
  <si>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</si>
  <si>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</si>
  <si>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</si>
  <si>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</si>
  <si>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</si>
  <si>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</si>
  <si>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</si>
  <si>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</si>
  <si>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</si>
  <si>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</si>
  <si>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</si>
  <si>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</si>
  <si>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</si>
  <si>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</si>
  <si>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</si>
  <si>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</si>
  <si>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</si>
  <si>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</si>
  <si>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</si>
  <si>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</si>
  <si>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</si>
  <si>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</si>
  <si>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</si>
  <si>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</si>
  <si>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</si>
  <si>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</si>
  <si>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</si>
  <si>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</si>
  <si>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</si>
  <si>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</si>
  <si>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</si>
  <si>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</si>
  <si>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</si>
  <si>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</si>
  <si>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</si>
  <si>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</si>
  <si>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</si>
  <si>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</si>
  <si>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</si>
  <si>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</si>
  <si>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</si>
  <si>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</si>
  <si>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</si>
  <si>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</si>
  <si>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</si>
  <si>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</si>
  <si>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</si>
  <si>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</si>
  <si>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</si>
  <si>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</si>
  <si>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</si>
  <si>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</si>
  <si>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</si>
  <si>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</si>
  <si>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</si>
  <si>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</si>
  <si>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</si>
  <si>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</si>
  <si>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</si>
  <si>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</si>
  <si>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</si>
  <si>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</si>
  <si>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</si>
  <si>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</si>
  <si>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</si>
  <si>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</si>
  <si>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</si>
  <si>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</si>
  <si>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</si>
  <si>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</si>
  <si>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</si>
  <si>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</si>
  <si>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</si>
  <si>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</si>
  <si>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</si>
  <si>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</si>
  <si>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</si>
  <si>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</si>
  <si>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</si>
  <si>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</si>
  <si>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</si>
  <si>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</si>
  <si>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</si>
  <si>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</si>
  <si>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</si>
  <si>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</si>
  <si>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</si>
  <si>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</si>
  <si>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</si>
  <si>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</si>
  <si>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</si>
  <si>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</si>
  <si>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</si>
  <si>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</si>
  <si>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</si>
  <si>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</si>
  <si>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</si>
  <si>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</si>
  <si>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</si>
  <si>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</si>
  <si>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</si>
  <si>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</si>
  <si>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</si>
  <si>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</si>
  <si>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</si>
  <si>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</si>
  <si>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</si>
  <si>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</si>
  <si>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</si>
  <si>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</si>
  <si>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</si>
  <si>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</si>
  <si>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</si>
  <si>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</si>
  <si>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</si>
  <si>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</si>
  <si>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</si>
  <si>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</si>
  <si>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</si>
  <si>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</si>
  <si>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</si>
  <si>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</si>
  <si>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</si>
  <si>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</si>
  <si>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</si>
  <si>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</si>
  <si>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</si>
  <si>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</si>
  <si>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</si>
  <si>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</si>
  <si>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</si>
  <si>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</si>
  <si>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</si>
  <si>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</si>
  <si>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</si>
  <si>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</si>
  <si>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</si>
  <si>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</si>
  <si>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</si>
  <si>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</si>
  <si>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</si>
  <si>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</si>
  <si>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</si>
  <si>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</si>
  <si>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</si>
  <si>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</si>
  <si>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</si>
  <si>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</si>
  <si>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</si>
  <si>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</si>
  <si>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</si>
  <si>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</si>
  <si>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</si>
  <si>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</si>
  <si>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</si>
  <si>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</si>
  <si>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</si>
  <si>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</si>
  <si>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</si>
  <si>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</si>
  <si>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</si>
  <si>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</si>
  <si>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</si>
  <si>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</si>
  <si>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</si>
  <si>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</si>
  <si>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</si>
  <si>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</si>
  <si>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</si>
  <si>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</si>
  <si>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</si>
  <si>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</si>
  <si>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</si>
  <si>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</si>
  <si>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</si>
  <si>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</si>
  <si>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</si>
  <si>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</si>
  <si>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</si>
  <si>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</si>
  <si>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</si>
  <si>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</si>
  <si>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</si>
  <si>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</si>
  <si>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</si>
  <si>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</si>
  <si>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</si>
  <si>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</si>
  <si>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</si>
  <si>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</si>
  <si>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</si>
  <si>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</si>
  <si>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</si>
  <si>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</si>
  <si>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</si>
  <si>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</si>
  <si>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</si>
  <si>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</si>
  <si>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</si>
  <si>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</si>
  <si>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</si>
  <si>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</si>
  <si>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</si>
  <si>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</si>
  <si>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</si>
  <si>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</si>
  <si>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</si>
  <si>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</si>
  <si>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</si>
  <si>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</si>
  <si>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</si>
  <si>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</si>
  <si>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</si>
  <si>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</si>
  <si>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</si>
  <si>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</si>
  <si>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</si>
  <si>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</si>
  <si>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</si>
  <si>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</si>
  <si>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</si>
  <si>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</si>
  <si>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</si>
  <si>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</si>
  <si>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</si>
  <si>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</si>
  <si>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</si>
  <si>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</si>
  <si>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</si>
  <si>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</si>
  <si>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</si>
  <si>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</si>
  <si>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</si>
  <si>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</si>
  <si>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</si>
  <si>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</si>
  <si>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</si>
  <si>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</si>
  <si>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</si>
  <si>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</si>
  <si>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</si>
  <si>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</si>
  <si>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</si>
  <si>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</si>
  <si>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</si>
  <si>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</si>
  <si>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</si>
  <si>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</si>
  <si>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</si>
  <si>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</si>
  <si>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</si>
  <si>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</si>
  <si>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</si>
  <si>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</si>
  <si>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</si>
  <si>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</si>
  <si>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</si>
  <si>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</si>
  <si>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</si>
  <si>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</si>
  <si>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</si>
  <si>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</si>
  <si>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</si>
  <si>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</si>
  <si>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</si>
  <si>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</si>
  <si>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</si>
  <si>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</si>
  <si>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</si>
  <si>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</si>
  <si>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</si>
  <si>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</si>
  <si>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</si>
  <si>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</si>
  <si>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</si>
  <si>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</si>
  <si>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</si>
  <si>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</si>
  <si>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</si>
  <si>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</si>
  <si>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</si>
  <si>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</si>
  <si>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</si>
  <si>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</si>
  <si>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</si>
  <si>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</si>
  <si>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</si>
  <si>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</si>
  <si>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</si>
  <si>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</si>
  <si>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</si>
  <si>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</si>
  <si>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</si>
  <si>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</si>
  <si>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</si>
  <si>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</si>
  <si>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</si>
  <si>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</si>
  <si>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</si>
  <si>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</si>
  <si>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</si>
  <si>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</si>
  <si>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</si>
  <si>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</si>
  <si>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</si>
  <si>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</si>
  <si>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</si>
  <si>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</si>
  <si>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</si>
  <si>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</si>
  <si>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</si>
  <si>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</si>
  <si>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</si>
  <si>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</si>
  <si>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</si>
  <si>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</si>
  <si>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</si>
  <si>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</si>
  <si>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</si>
  <si>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</si>
  <si>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</si>
  <si>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</si>
  <si>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</si>
  <si>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</si>
  <si>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</si>
  <si>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</si>
  <si>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</si>
  <si>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</si>
  <si>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</si>
  <si>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</si>
  <si>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</si>
  <si>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</si>
  <si>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</si>
  <si>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</si>
  <si>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</si>
  <si>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</si>
  <si>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</si>
  <si>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</si>
  <si>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</si>
  <si>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</si>
  <si>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</si>
  <si>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</si>
  <si>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</si>
  <si>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</si>
  <si>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</si>
  <si>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</si>
  <si>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</si>
  <si>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</si>
  <si>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</si>
  <si>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</si>
  <si>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</si>
  <si>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</si>
  <si>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</si>
  <si>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</si>
  <si>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</si>
  <si>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</si>
  <si>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</si>
  <si>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</si>
  <si>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</si>
  <si>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</si>
  <si>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</si>
  <si>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</si>
  <si>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</si>
  <si>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</si>
  <si>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</si>
  <si>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</si>
  <si>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</si>
  <si>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</si>
  <si>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</si>
  <si>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</si>
  <si>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</si>
  <si>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</si>
  <si>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</si>
  <si>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</si>
  <si>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</si>
  <si>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</si>
  <si>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</si>
  <si>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</si>
  <si>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</si>
  <si>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</si>
  <si>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</si>
  <si>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</si>
  <si>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</si>
  <si>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</si>
  <si>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</si>
  <si>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</si>
  <si>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</si>
  <si>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</si>
  <si>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</si>
  <si>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</si>
  <si>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</si>
  <si>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</si>
  <si>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</si>
  <si>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</si>
  <si>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</si>
  <si>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</si>
  <si>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</si>
  <si>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</si>
  <si>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</si>
  <si>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</si>
  <si>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</si>
  <si>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</si>
  <si>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</si>
  <si>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</si>
  <si>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</si>
  <si>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</si>
  <si>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</si>
  <si>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</si>
  <si>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</si>
  <si>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</si>
  <si>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</si>
  <si>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</si>
  <si>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</si>
  <si>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</si>
  <si>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</si>
  <si>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</si>
  <si>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</si>
  <si>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</si>
  <si>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</si>
  <si>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</si>
  <si>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</si>
  <si>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</si>
  <si>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</si>
  <si>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</si>
  <si>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</si>
  <si>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</si>
  <si>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</si>
  <si>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</si>
  <si>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</si>
  <si>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</si>
  <si>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</si>
  <si>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</si>
  <si>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</si>
  <si>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</si>
  <si>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</si>
  <si>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</si>
  <si>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</si>
  <si>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</si>
  <si>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</si>
  <si>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</si>
  <si>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</si>
  <si>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</si>
  <si>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</si>
  <si>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</si>
  <si>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</si>
  <si>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</si>
  <si>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</si>
  <si>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</si>
  <si>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</si>
  <si>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</si>
  <si>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</si>
  <si>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</si>
  <si>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</si>
  <si>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</si>
  <si>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</si>
  <si>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</si>
  <si>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</si>
  <si>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</si>
  <si>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</si>
  <si>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</si>
  <si>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</si>
  <si>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</si>
  <si>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</si>
  <si>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</si>
  <si>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</si>
  <si>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</si>
  <si>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</si>
  <si>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</si>
  <si>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</si>
  <si>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</si>
  <si>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</si>
  <si>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</si>
  <si>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</si>
  <si>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</si>
  <si>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</si>
  <si>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</si>
  <si>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</si>
  <si>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</si>
  <si>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</si>
  <si>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</si>
  <si>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</si>
  <si>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</si>
  <si>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</si>
  <si>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</si>
  <si>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</si>
  <si>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</si>
  <si>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</si>
  <si>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</si>
  <si>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</si>
  <si>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</si>
  <si>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</si>
  <si>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</si>
  <si>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</si>
  <si>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</si>
  <si>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</si>
  <si>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</si>
  <si>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</si>
  <si>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</si>
  <si>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</si>
  <si>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</si>
  <si>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</si>
  <si>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</si>
  <si>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</si>
  <si>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</si>
  <si>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</si>
  <si>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</si>
  <si>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</si>
  <si>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</si>
  <si>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</si>
  <si>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</si>
  <si>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</si>
  <si>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</si>
  <si>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</si>
  <si>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</si>
  <si>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</si>
  <si>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</si>
  <si>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</si>
  <si>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</si>
  <si>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</si>
  <si>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</si>
  <si>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</si>
  <si>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</si>
  <si>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</si>
  <si>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</si>
  <si>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</si>
  <si>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</si>
  <si>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</si>
  <si>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</si>
  <si>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</si>
  <si>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</si>
  <si>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</si>
  <si>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</si>
  <si>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</si>
  <si>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</si>
  <si>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</si>
  <si>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</si>
  <si>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</si>
  <si>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</si>
  <si>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</si>
  <si>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</si>
  <si>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</si>
  <si>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</si>
  <si>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</si>
  <si>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</si>
  <si>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</si>
  <si>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</si>
  <si>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</si>
  <si>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</si>
  <si>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</si>
  <si>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</si>
  <si>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</si>
  <si>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</si>
  <si>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</si>
  <si>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</si>
  <si>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</si>
  <si>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</si>
  <si>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</si>
  <si>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</si>
  <si>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</si>
  <si>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</si>
  <si>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</si>
  <si>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</si>
  <si>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</si>
  <si>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</si>
  <si>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</si>
  <si>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</si>
  <si>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</si>
  <si>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</si>
  <si>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</si>
  <si>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</si>
  <si>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</si>
  <si>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</si>
  <si>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</si>
  <si>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</si>
  <si>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</si>
  <si>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</si>
  <si>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</si>
  <si>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</si>
  <si>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</si>
  <si>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</si>
  <si>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</si>
  <si>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</si>
  <si>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</si>
  <si>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</si>
  <si>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</si>
  <si>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</si>
  <si>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</si>
  <si>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</si>
  <si>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</si>
  <si>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</si>
  <si>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</si>
  <si>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</si>
  <si>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</si>
  <si>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</si>
  <si>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</si>
  <si>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</si>
  <si>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</si>
  <si>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</si>
  <si>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</si>
  <si>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</si>
  <si>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</si>
  <si>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</si>
  <si>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</si>
  <si>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</si>
  <si>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</si>
  <si>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</si>
  <si>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</si>
  <si>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</si>
  <si>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</si>
  <si>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</si>
  <si>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</si>
  <si>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</si>
  <si>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</si>
  <si>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</si>
  <si>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</si>
  <si>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</si>
  <si>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</si>
  <si>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</si>
  <si>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</si>
  <si>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</si>
  <si>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</si>
  <si>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</si>
  <si>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</si>
  <si>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</si>
  <si>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</si>
  <si>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</si>
  <si>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</si>
  <si>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</si>
  <si>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</si>
  <si>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</si>
  <si>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</si>
  <si>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</si>
  <si>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</si>
  <si>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</si>
  <si>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</si>
  <si>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</si>
  <si>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</si>
  <si>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</si>
  <si>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</si>
  <si>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</si>
  <si>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</si>
  <si>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</si>
  <si>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</si>
  <si>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</si>
  <si>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</si>
  <si>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</si>
  <si>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</si>
  <si>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</si>
  <si>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</si>
  <si>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</si>
  <si>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</si>
  <si>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</si>
  <si>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</si>
  <si>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</si>
  <si>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</si>
  <si>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</si>
  <si>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</si>
  <si>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</si>
  <si>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</si>
  <si>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</si>
  <si>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</si>
  <si>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</si>
  <si>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</si>
  <si>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</si>
  <si>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</si>
  <si>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</si>
  <si>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</si>
  <si>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</si>
  <si>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</si>
  <si>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</si>
  <si>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</si>
  <si>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</si>
  <si>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</si>
  <si>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</si>
  <si>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</si>
  <si>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</si>
  <si>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</si>
  <si>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</si>
  <si>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</si>
  <si>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</si>
  <si>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</si>
  <si>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</si>
  <si>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</si>
  <si>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</si>
  <si>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</si>
  <si>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</si>
  <si>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</si>
  <si>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</si>
  <si>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</si>
  <si>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</si>
  <si>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</si>
  <si>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</si>
  <si>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</si>
  <si>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</si>
  <si>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</si>
  <si>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</si>
  <si>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</si>
  <si>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</si>
  <si>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</si>
  <si>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</si>
  <si>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</si>
  <si>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</si>
  <si>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</si>
  <si>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</si>
  <si>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</si>
  <si>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</si>
  <si>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</si>
  <si>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</si>
  <si>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</si>
  <si>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</si>
  <si>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</si>
  <si>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</si>
  <si>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</si>
  <si>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</si>
  <si>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</si>
  <si>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</si>
  <si>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</si>
  <si>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</si>
  <si>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</si>
  <si>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</si>
  <si>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</si>
  <si>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</si>
  <si>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</si>
  <si>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</si>
  <si>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</si>
  <si>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</si>
  <si>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</si>
  <si>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</si>
  <si>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</si>
  <si>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</si>
  <si>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</si>
  <si>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</si>
  <si>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</si>
  <si>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</si>
  <si>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</si>
  <si>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</si>
  <si>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</si>
  <si>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</si>
  <si>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</si>
  <si>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</si>
  <si>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</si>
  <si>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</si>
  <si>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</si>
  <si>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</si>
  <si>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</si>
  <si>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</si>
  <si>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</si>
  <si>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</si>
  <si>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</si>
  <si>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</si>
  <si>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</si>
  <si>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</si>
  <si>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</si>
  <si>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</si>
  <si>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</si>
  <si>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</si>
  <si>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</si>
  <si>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</si>
  <si>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</si>
  <si>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</si>
  <si>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</si>
  <si>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</si>
  <si>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</si>
  <si>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</si>
  <si>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</si>
  <si>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</si>
  <si>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</si>
  <si>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</si>
  <si>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</si>
  <si>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</si>
  <si>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</si>
  <si>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</si>
  <si>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</si>
  <si>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</si>
  <si>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</si>
  <si>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</si>
  <si>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</si>
  <si>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</si>
  <si>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</si>
  <si>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</si>
  <si>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</si>
  <si>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</si>
  <si>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</si>
  <si>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</si>
  <si>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</si>
  <si>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</si>
  <si>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</si>
  <si>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</si>
  <si>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</si>
  <si>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</si>
  <si>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</si>
  <si>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</si>
  <si>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</si>
  <si>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</si>
  <si>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</si>
  <si>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</si>
  <si>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</si>
  <si>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</si>
  <si>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</si>
  <si>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</si>
  <si>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</si>
  <si>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</si>
  <si>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</si>
  <si>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</si>
  <si>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</si>
  <si>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</si>
  <si>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</si>
  <si>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</si>
  <si>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</si>
  <si>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</si>
  <si>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</si>
  <si>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</si>
  <si>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</si>
  <si>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</si>
  <si>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</si>
  <si>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</si>
  <si>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</si>
  <si>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</si>
  <si>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</si>
  <si>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</si>
  <si>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</si>
  <si>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</si>
  <si>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</si>
  <si>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</si>
  <si>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</si>
  <si>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</si>
  <si>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</si>
  <si>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</si>
  <si>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</si>
  <si>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</si>
  <si>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</si>
  <si>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</si>
  <si>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</si>
  <si>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</si>
  <si>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</si>
  <si>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</si>
  <si>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</si>
  <si>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</si>
  <si>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</si>
  <si>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</si>
  <si>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</si>
  <si>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</si>
  <si>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</si>
  <si>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</si>
  <si>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</si>
  <si>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</si>
  <si>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</si>
  <si>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</si>
  <si>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</si>
  <si>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</si>
  <si>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</si>
  <si>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</si>
  <si>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</si>
  <si>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</si>
  <si>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</si>
  <si>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</si>
  <si>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</si>
  <si>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</si>
  <si>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</si>
  <si>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</si>
  <si>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</si>
  <si>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</si>
  <si>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</si>
  <si>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</si>
  <si>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</si>
  <si>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</si>
  <si>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</si>
  <si>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</si>
  <si>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</si>
  <si>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</si>
  <si>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</si>
  <si>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</si>
  <si>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</si>
  <si>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</si>
  <si>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</si>
  <si>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</si>
  <si>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</si>
  <si>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</si>
  <si>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</si>
  <si>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</si>
  <si>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</si>
  <si>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</si>
  <si>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</si>
  <si>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</si>
  <si>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</si>
  <si>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</si>
  <si>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</si>
  <si>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</si>
  <si>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</si>
  <si>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</si>
  <si>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</si>
  <si>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</si>
  <si>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</si>
  <si>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</si>
  <si>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</si>
  <si>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</si>
  <si>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</si>
  <si>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</si>
  <si>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</si>
  <si>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</si>
  <si>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</si>
  <si>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</si>
  <si>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</si>
  <si>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</si>
  <si>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</si>
  <si>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</si>
  <si>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</si>
  <si>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</si>
  <si>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</si>
  <si>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</si>
  <si>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</si>
  <si>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</si>
  <si>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</si>
  <si>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</si>
  <si>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</si>
  <si>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</si>
  <si>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</si>
  <si>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</si>
  <si>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</si>
  <si>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</si>
  <si>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</si>
  <si>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</si>
  <si>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</si>
  <si>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</si>
  <si>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</si>
  <si>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</si>
  <si>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</si>
  <si>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</si>
  <si>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</si>
  <si>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</si>
  <si>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</si>
  <si>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</si>
  <si>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</si>
  <si>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</si>
  <si>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</si>
  <si>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</si>
  <si>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</si>
  <si>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</si>
  <si>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</si>
  <si>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</si>
  <si>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</si>
  <si>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</si>
  <si>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</si>
  <si>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</si>
  <si>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</si>
  <si>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</si>
  <si>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</si>
  <si>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</si>
  <si>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</si>
  <si>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</si>
  <si>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</si>
  <si>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</si>
  <si>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</si>
  <si>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</si>
  <si>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</si>
  <si>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</si>
  <si>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</si>
  <si>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</si>
  <si>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</si>
  <si>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</si>
  <si>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</si>
  <si>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</si>
  <si>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</si>
  <si>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</si>
  <si>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</si>
  <si>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</si>
  <si>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</si>
  <si>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</si>
  <si>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</si>
  <si>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</si>
  <si>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</si>
  <si>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</si>
  <si>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</si>
  <si>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</si>
  <si>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</si>
  <si>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</si>
  <si>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</si>
  <si>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</si>
  <si>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</si>
  <si>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</si>
  <si>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</si>
  <si>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</si>
  <si>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</si>
  <si>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</si>
  <si>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</si>
  <si>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</si>
  <si>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</si>
  <si>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</si>
  <si>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</si>
  <si>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</si>
  <si>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</si>
  <si>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</si>
  <si>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</si>
  <si>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</si>
  <si>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</si>
  <si>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</si>
  <si>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</si>
  <si>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</si>
  <si>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</si>
  <si>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</si>
  <si>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</si>
  <si>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</si>
  <si>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</si>
  <si>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</si>
  <si>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</si>
  <si>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</si>
  <si>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</si>
  <si>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</si>
  <si>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</si>
  <si>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</si>
  <si>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</si>
  <si>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</si>
  <si>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</si>
  <si>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</si>
  <si>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</si>
  <si>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</si>
  <si>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</si>
  <si>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</si>
  <si>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</si>
  <si>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</si>
  <si>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</si>
  <si>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</si>
  <si>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</si>
  <si>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</si>
  <si>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</si>
  <si>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</si>
  <si>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</si>
  <si>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</si>
  <si>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</si>
  <si>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</si>
  <si>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</si>
  <si>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</si>
  <si>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</si>
  <si>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</si>
  <si>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</si>
  <si>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</si>
  <si>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</si>
  <si>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</si>
  <si>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</si>
  <si>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</si>
  <si>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</si>
  <si>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</si>
  <si>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</si>
  <si>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</si>
  <si>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</si>
  <si>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</si>
  <si>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</si>
  <si>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</si>
  <si>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</si>
  <si>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</si>
  <si>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</si>
  <si>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</si>
  <si>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</si>
  <si>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</si>
  <si>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</si>
  <si>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</si>
  <si>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</si>
  <si>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</si>
  <si>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</si>
  <si>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</si>
  <si>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</si>
  <si>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</si>
  <si>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</si>
  <si>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</si>
  <si>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</si>
  <si>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</si>
  <si>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</si>
  <si>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</si>
  <si>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</si>
  <si>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</si>
  <si>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</si>
  <si>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</si>
  <si>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</si>
  <si>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</si>
  <si>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</si>
  <si>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</si>
  <si>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</si>
  <si>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</si>
  <si>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</si>
  <si>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</si>
  <si>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</si>
  <si>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</si>
  <si>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</si>
  <si>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</si>
  <si>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</si>
  <si>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</si>
  <si>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</si>
  <si>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</si>
  <si>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</si>
  <si>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</si>
  <si>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</si>
  <si>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</si>
  <si>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</si>
  <si>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</si>
  <si>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</si>
  <si>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</si>
  <si>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</si>
  <si>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</si>
  <si>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</si>
  <si>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</si>
  <si>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</si>
  <si>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</si>
  <si>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</si>
  <si>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</si>
  <si>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</si>
  <si>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</si>
  <si>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</si>
  <si>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</si>
  <si>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</si>
  <si>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</si>
  <si>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</si>
  <si>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</si>
  <si>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</si>
  <si>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</si>
  <si>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</si>
  <si>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</si>
  <si>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</si>
  <si>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</si>
  <si>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</si>
  <si>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</si>
  <si>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</si>
  <si>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</si>
  <si>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</si>
  <si>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</si>
  <si>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</si>
  <si>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</si>
  <si>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</si>
  <si>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</si>
  <si>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</si>
  <si>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</si>
  <si>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</si>
  <si>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</si>
  <si>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</si>
  <si>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</si>
  <si>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</si>
  <si>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</si>
  <si>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</si>
  <si>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</si>
  <si>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</si>
  <si>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</si>
  <si>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</si>
  <si>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</si>
  <si>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</si>
  <si>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</si>
  <si>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</si>
  <si>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</si>
  <si>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</si>
  <si>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</si>
  <si>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</si>
  <si>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</si>
  <si>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</si>
  <si>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</si>
  <si>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</si>
  <si>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</si>
  <si>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</si>
  <si>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</si>
  <si>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</si>
  <si>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</si>
  <si>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</si>
  <si>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</si>
  <si>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</si>
  <si>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</si>
  <si>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</si>
  <si>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</si>
  <si>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</si>
  <si>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</si>
  <si>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</si>
  <si>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</si>
  <si>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</si>
  <si>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</si>
  <si>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</si>
  <si>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</si>
  <si>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</si>
  <si>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</si>
  <si>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</si>
  <si>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</si>
  <si>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</si>
  <si>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</si>
  <si>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</si>
  <si>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</si>
  <si>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</si>
  <si>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</si>
  <si>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</si>
  <si>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</si>
  <si>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</si>
  <si>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</si>
  <si>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</si>
  <si>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</si>
  <si>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</si>
  <si>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</si>
  <si>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</si>
  <si>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</si>
  <si>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</si>
  <si>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</si>
  <si>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</si>
  <si>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</si>
  <si>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</si>
  <si>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</si>
  <si>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</si>
  <si>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</si>
  <si>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</si>
  <si>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</si>
  <si>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</si>
  <si>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</si>
  <si>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</si>
  <si>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</si>
  <si>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</si>
  <si>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</si>
  <si>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</si>
  <si>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</si>
  <si>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</si>
  <si>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</si>
  <si>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</si>
  <si>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</si>
  <si>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</si>
  <si>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</si>
  <si>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</si>
  <si>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</si>
  <si>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</si>
  <si>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</si>
  <si>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</si>
  <si>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</si>
  <si>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</si>
  <si>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</si>
  <si>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</si>
  <si>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</si>
  <si>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</si>
  <si>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</si>
  <si>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</si>
  <si>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</si>
  <si>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</si>
  <si>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</si>
  <si>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</si>
  <si>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</si>
  <si>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</si>
  <si>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</si>
  <si>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</si>
  <si>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</si>
  <si>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</si>
  <si>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</si>
  <si>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</si>
  <si>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</si>
  <si>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</si>
  <si>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</si>
  <si>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</si>
  <si>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</si>
  <si>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</si>
  <si>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</si>
  <si>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</si>
  <si>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</si>
  <si>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</si>
  <si>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</si>
  <si>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</si>
  <si>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</si>
  <si>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</si>
  <si>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</si>
  <si>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</si>
  <si>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</si>
  <si>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</si>
  <si>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</si>
  <si>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</si>
  <si>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</si>
  <si>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</si>
  <si>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</si>
  <si>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</si>
  <si>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</si>
  <si>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</si>
  <si>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</si>
  <si>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</si>
  <si>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</si>
  <si>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</si>
  <si>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</si>
  <si>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</si>
  <si>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</si>
  <si>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</si>
  <si>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</si>
  <si>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</si>
  <si>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</si>
  <si>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</si>
  <si>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</si>
  <si>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</si>
  <si>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</si>
  <si>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</si>
  <si>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</si>
  <si>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</si>
  <si>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</si>
  <si>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</si>
  <si>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</si>
  <si>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</si>
  <si>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</si>
  <si>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</si>
  <si>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</si>
  <si>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</si>
  <si>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</si>
  <si>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</si>
  <si>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</si>
  <si>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</si>
  <si>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</si>
  <si>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</si>
  <si>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</si>
  <si>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</si>
  <si>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</si>
  <si>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</si>
  <si>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</si>
  <si>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</si>
  <si>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</si>
  <si>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</si>
  <si>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</si>
  <si>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</si>
  <si>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</si>
  <si>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</si>
  <si>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</si>
  <si>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</si>
  <si>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</si>
  <si>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</si>
  <si>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</si>
  <si>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</si>
  <si>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</si>
  <si>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</si>
  <si>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</si>
  <si>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</si>
  <si>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</si>
  <si>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</si>
  <si>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</si>
  <si>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</si>
  <si>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</si>
  <si>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</si>
  <si>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</si>
  <si>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</si>
  <si>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</si>
  <si>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</si>
  <si>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</si>
  <si>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</si>
  <si>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</si>
  <si>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</si>
  <si>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</si>
  <si>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</si>
  <si>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</si>
  <si>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</si>
  <si>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</si>
  <si>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</si>
  <si>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</si>
  <si>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</si>
  <si>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</si>
  <si>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</si>
  <si>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</si>
  <si>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</si>
  <si>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</si>
  <si>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</si>
  <si>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</si>
  <si>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</si>
  <si>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</si>
  <si>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</si>
  <si>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</si>
  <si>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</si>
  <si>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</si>
  <si>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</si>
  <si>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</si>
  <si>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</si>
  <si>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</si>
  <si>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</si>
  <si>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</si>
  <si>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</si>
  <si>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</si>
  <si>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</si>
  <si>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</si>
  <si>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</si>
  <si>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</si>
  <si>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</si>
  <si>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</si>
  <si>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</si>
  <si>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</si>
  <si>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</si>
  <si>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</si>
  <si>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</si>
  <si>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</si>
  <si>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</si>
  <si>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</si>
  <si>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</si>
  <si>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</si>
  <si>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</si>
  <si>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</si>
  <si>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</si>
  <si>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</si>
  <si>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</si>
  <si>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</si>
  <si>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</si>
  <si>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</si>
  <si>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</si>
  <si>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</si>
  <si>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</si>
  <si>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</si>
  <si>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</si>
  <si>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</si>
  <si>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</si>
  <si>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</si>
  <si>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</si>
  <si>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</si>
  <si>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</si>
  <si>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</si>
  <si>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</si>
  <si>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</si>
  <si>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</si>
  <si>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</si>
  <si>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</si>
  <si>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</si>
  <si>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</si>
  <si>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</si>
  <si>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</si>
  <si>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</si>
  <si>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</si>
  <si>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</si>
  <si>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</si>
  <si>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</si>
  <si>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</si>
  <si>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</si>
  <si>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</si>
  <si>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</si>
  <si>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</si>
  <si>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</si>
  <si>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</si>
  <si>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</si>
  <si>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</si>
  <si>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</si>
  <si>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</si>
  <si>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</si>
  <si>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</si>
  <si>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</si>
  <si>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</si>
  <si>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</si>
  <si>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</si>
  <si>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</si>
  <si>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</si>
  <si>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</si>
  <si>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</si>
  <si>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</si>
  <si>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</si>
  <si>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</si>
  <si>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</si>
  <si>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</si>
  <si>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</si>
  <si>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</si>
  <si>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</si>
  <si>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</si>
  <si>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</si>
  <si>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</si>
  <si>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</si>
  <si>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</si>
  <si>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</si>
  <si>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</si>
  <si>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</si>
  <si>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</si>
  <si>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</si>
  <si>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</si>
  <si>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</si>
  <si>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</si>
  <si>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</si>
  <si>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</si>
  <si>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</si>
  <si>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</si>
  <si>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</si>
  <si>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</si>
  <si>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</si>
  <si>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</si>
  <si>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</si>
  <si>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</si>
  <si>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</si>
  <si>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</si>
  <si>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</si>
  <si>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</si>
  <si>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</si>
  <si>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</si>
  <si>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</si>
  <si>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</si>
  <si>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</si>
  <si>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</si>
  <si>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</si>
  <si>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</si>
  <si>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</si>
  <si>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</si>
  <si>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</si>
  <si>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</si>
  <si>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</si>
  <si>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</si>
  <si>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</si>
  <si>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</si>
  <si>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</si>
  <si>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</si>
  <si>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</si>
  <si>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</si>
  <si>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</si>
  <si>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</si>
  <si>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</si>
  <si>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</si>
  <si>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</si>
  <si>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</si>
  <si>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</si>
  <si>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</si>
  <si>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</si>
  <si>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</si>
  <si>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</si>
  <si>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</si>
  <si>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</si>
  <si>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</si>
  <si>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</si>
  <si>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</si>
  <si>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</si>
  <si>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</si>
  <si>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</si>
  <si>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</si>
  <si>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</si>
  <si>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</si>
  <si>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</si>
  <si>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</si>
  <si>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</si>
  <si>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</si>
  <si>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</si>
  <si>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</si>
  <si>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</si>
  <si>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</si>
  <si>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</si>
  <si>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</si>
  <si>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</si>
  <si>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</si>
  <si>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</si>
  <si>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</si>
  <si>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</si>
  <si>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</si>
  <si>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</si>
  <si>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</si>
  <si>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</si>
  <si>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</si>
  <si>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</si>
  <si>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</si>
  <si>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</si>
  <si>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</si>
  <si>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</si>
  <si>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</si>
  <si>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</si>
  <si>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</si>
  <si>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</si>
  <si>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</si>
  <si>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</si>
  <si>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</si>
  <si>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</si>
  <si>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</si>
  <si>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</si>
  <si>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</si>
  <si>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</si>
  <si>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</si>
  <si>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</si>
  <si>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</si>
  <si>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</si>
  <si>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</si>
  <si>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</si>
  <si>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</si>
  <si>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</si>
  <si>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</si>
  <si>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</si>
  <si>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</si>
  <si>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</si>
  <si>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</si>
  <si>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</si>
  <si>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</si>
  <si>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</si>
  <si>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</si>
  <si>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</si>
  <si>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</si>
  <si>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</si>
  <si>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</si>
  <si>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</si>
  <si>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</si>
  <si>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</si>
  <si>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</si>
  <si>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</si>
  <si>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</si>
  <si>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</si>
  <si>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</si>
  <si>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</si>
  <si>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</si>
  <si>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</si>
  <si>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</si>
  <si>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</si>
  <si>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</si>
  <si>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</si>
  <si>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</si>
  <si>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</si>
  <si>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</si>
  <si>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</si>
  <si>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</si>
  <si>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</si>
  <si>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</si>
  <si>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</si>
  <si>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</si>
  <si>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</si>
  <si>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</si>
  <si>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</si>
  <si>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</si>
  <si>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</si>
  <si>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</si>
  <si>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</si>
  <si>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</si>
  <si>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</si>
  <si>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</si>
  <si>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</si>
  <si>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</si>
  <si>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</si>
  <si>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</si>
  <si>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</si>
  <si>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</si>
  <si>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</si>
  <si>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</si>
  <si>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</si>
  <si>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</si>
  <si>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</si>
  <si>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</si>
  <si>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</si>
  <si>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</si>
  <si>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</si>
  <si>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</si>
  <si>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</si>
  <si>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</si>
  <si>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</si>
  <si>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</si>
  <si>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</si>
  <si>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</si>
  <si>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</si>
  <si>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</si>
  <si>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</si>
  <si>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</si>
  <si>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</si>
  <si>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</si>
  <si>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</si>
  <si>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</si>
  <si>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</si>
  <si>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</si>
  <si>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</si>
  <si>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</si>
  <si>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</si>
  <si>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</si>
  <si>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</si>
  <si>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</si>
  <si>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</si>
  <si>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</si>
  <si>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</si>
  <si>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</si>
  <si>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</si>
  <si>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</si>
  <si>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</si>
  <si>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</si>
  <si>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</si>
  <si>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</si>
  <si>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</si>
  <si>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</si>
  <si>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</si>
  <si>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</si>
  <si>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</si>
  <si>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</si>
  <si>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</si>
  <si>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</si>
  <si>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</si>
  <si>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</si>
  <si>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</si>
  <si>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</si>
  <si>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</si>
  <si>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</si>
  <si>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</si>
  <si>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</si>
  <si>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</si>
  <si>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</si>
  <si>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</si>
  <si>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</si>
  <si>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</si>
  <si>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</si>
  <si>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</si>
  <si>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</si>
  <si>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</si>
  <si>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</si>
  <si>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</si>
  <si>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</si>
  <si>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</si>
  <si>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</si>
  <si>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</si>
  <si>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</si>
  <si>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</si>
  <si>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</si>
  <si>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</si>
  <si>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</si>
  <si>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</si>
  <si>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</si>
  <si>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</si>
  <si>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</si>
  <si>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</si>
  <si>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</si>
  <si>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</si>
  <si>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</si>
  <si>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</si>
  <si>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</si>
  <si>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</si>
  <si>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</si>
  <si>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</si>
  <si>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</si>
  <si>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</si>
  <si>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</si>
  <si>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</si>
  <si>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</si>
  <si>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</si>
  <si>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</si>
  <si>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</si>
  <si>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</si>
  <si>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</si>
  <si>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</si>
  <si>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</si>
  <si>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</si>
  <si>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</si>
  <si>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</si>
  <si>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</si>
  <si>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</si>
  <si>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</si>
  <si>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</si>
  <si>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</si>
  <si>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</si>
  <si>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</si>
  <si>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</si>
  <si>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</si>
  <si>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</si>
  <si>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</si>
  <si>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</si>
  <si>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</si>
  <si>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</si>
  <si>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</si>
  <si>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</si>
  <si>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</si>
  <si>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</si>
  <si>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</si>
  <si>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</si>
  <si>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</si>
  <si>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</si>
  <si>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</si>
  <si>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</si>
  <si>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</si>
  <si>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</si>
  <si>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</si>
  <si>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</si>
  <si>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</si>
  <si>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</si>
  <si>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</si>
  <si>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</si>
  <si>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</si>
  <si>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</si>
  <si>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</si>
  <si>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</si>
  <si>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</si>
  <si>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</si>
  <si>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</si>
  <si>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</si>
  <si>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</si>
  <si>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</si>
  <si>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</si>
  <si>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</si>
  <si>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</si>
  <si>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</si>
  <si>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</si>
  <si>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</si>
  <si>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</si>
  <si>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</si>
  <si>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</si>
  <si>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</si>
  <si>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</si>
  <si>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</si>
  <si>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</si>
  <si>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</si>
  <si>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</si>
  <si>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</si>
  <si>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</si>
  <si>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</si>
  <si>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</si>
  <si>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</si>
  <si>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</si>
  <si>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</si>
  <si>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</si>
  <si>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</si>
  <si>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</si>
  <si>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</si>
  <si>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</si>
  <si>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</si>
  <si>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</si>
  <si>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</si>
  <si>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</si>
  <si>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</si>
  <si>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</si>
  <si>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</si>
  <si>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</si>
  <si>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</si>
  <si>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</si>
  <si>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</si>
  <si>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</si>
  <si>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</si>
  <si>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</si>
  <si>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</si>
  <si>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</si>
  <si>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</si>
  <si>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</si>
  <si>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</si>
  <si>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</si>
  <si>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</si>
  <si>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</si>
  <si>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</si>
  <si>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</si>
  <si>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</si>
  <si>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</si>
  <si>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</si>
  <si>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</si>
  <si>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</si>
  <si>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</si>
  <si>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</si>
  <si>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</si>
  <si>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</si>
  <si>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</si>
  <si>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</si>
  <si>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</si>
  <si>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</si>
  <si>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</si>
  <si>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</si>
  <si>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</si>
  <si>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</si>
  <si>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</si>
  <si>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</si>
  <si>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</si>
  <si>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</si>
  <si>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</si>
  <si>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</si>
  <si>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</si>
  <si>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</si>
  <si>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</si>
  <si>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</si>
  <si>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</si>
  <si>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</si>
  <si>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</si>
  <si>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</si>
  <si>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</si>
  <si>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</si>
  <si>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</si>
  <si>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</si>
  <si>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</si>
  <si>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</si>
  <si>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</si>
  <si>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</si>
  <si>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</si>
  <si>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</si>
  <si>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</si>
  <si>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</si>
  <si>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</si>
  <si>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</si>
  <si>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</si>
  <si>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</si>
  <si>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</si>
  <si>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</si>
  <si>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</si>
  <si>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</si>
  <si>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</si>
  <si>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</si>
  <si>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</si>
  <si>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</si>
  <si>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</si>
  <si>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</si>
  <si>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</si>
  <si>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</si>
  <si>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</si>
  <si>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</si>
  <si>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</si>
  <si>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</si>
  <si>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</si>
  <si>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</si>
  <si>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</si>
  <si>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</si>
  <si>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</si>
  <si>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</si>
  <si>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</si>
  <si>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</si>
  <si>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</si>
  <si>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</si>
  <si>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</si>
  <si>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</si>
  <si>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</si>
  <si>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</si>
  <si>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</si>
  <si>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</si>
  <si>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</si>
  <si>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</si>
  <si>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</si>
  <si>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</si>
  <si>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</si>
  <si>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</si>
  <si>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</si>
  <si>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</si>
  <si>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</si>
  <si>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</si>
  <si>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</si>
  <si>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</si>
  <si>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</si>
  <si>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</si>
  <si>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</si>
  <si>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</si>
  <si>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</si>
  <si>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</si>
  <si>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</si>
  <si>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</si>
  <si>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</si>
  <si>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</si>
  <si>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</si>
  <si>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</si>
  <si>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</si>
  <si>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</si>
  <si>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</si>
  <si>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</si>
  <si>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</si>
  <si>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</si>
  <si>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</si>
  <si>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</si>
  <si>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</si>
  <si>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</si>
  <si>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</si>
  <si>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</si>
  <si>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</si>
  <si>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</si>
  <si>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</si>
  <si>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</si>
  <si>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</si>
  <si>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</si>
  <si>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</si>
  <si>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</si>
  <si>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</si>
  <si>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</si>
  <si>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</si>
  <si>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</si>
  <si>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</si>
  <si>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</si>
  <si>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</si>
  <si>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</si>
  <si>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</si>
  <si>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</si>
  <si>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</si>
  <si>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</si>
  <si>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</si>
  <si>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</si>
  <si>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</si>
  <si>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</si>
  <si>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</si>
  <si>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</si>
  <si>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</si>
  <si>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</si>
  <si>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</si>
  <si>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</si>
  <si>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</si>
  <si>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</si>
  <si>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</si>
  <si>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</si>
  <si>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</si>
  <si>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</si>
  <si>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</si>
  <si>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</si>
  <si>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</si>
  <si>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</si>
  <si>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</si>
  <si>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</si>
  <si>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</si>
  <si>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</si>
  <si>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</si>
  <si>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</si>
  <si>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</si>
  <si>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</si>
  <si>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</si>
  <si>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</si>
  <si>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</si>
  <si>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</si>
  <si>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</si>
  <si>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</si>
  <si>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</si>
  <si>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</si>
  <si>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</si>
  <si>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</si>
  <si>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</si>
  <si>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</si>
  <si>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</si>
  <si>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</si>
  <si>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</si>
  <si>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</si>
  <si>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</si>
  <si>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</si>
  <si>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</si>
  <si>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</si>
  <si>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</si>
  <si>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</si>
  <si>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</si>
  <si>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</si>
  <si>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</si>
  <si>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</si>
  <si>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</si>
  <si>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</si>
  <si>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</si>
  <si>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</si>
  <si>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</si>
  <si>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</si>
  <si>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</si>
  <si>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</si>
  <si>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</si>
  <si>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</si>
  <si>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</si>
  <si>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</si>
  <si>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</si>
  <si>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</si>
  <si>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</si>
  <si>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</si>
  <si>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</si>
  <si>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</si>
  <si>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</si>
  <si>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</si>
  <si>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</si>
  <si>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</si>
  <si>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</si>
  <si>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</si>
  <si>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</si>
  <si>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</si>
  <si>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</si>
  <si>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</si>
  <si>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</si>
  <si>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</si>
  <si>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</si>
  <si>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</si>
  <si>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</si>
  <si>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</si>
  <si>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</si>
  <si>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</si>
  <si>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</si>
  <si>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</si>
  <si>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</si>
  <si>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</si>
  <si>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</si>
  <si>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</si>
  <si>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</si>
  <si>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</si>
  <si>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</si>
  <si>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</si>
  <si>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</si>
  <si>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</si>
  <si>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</si>
  <si>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</si>
  <si>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</si>
  <si>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</si>
  <si>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</si>
  <si>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</si>
  <si>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</si>
  <si>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</si>
  <si>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</si>
  <si>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</si>
  <si>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</si>
  <si>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</si>
  <si>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</si>
  <si>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</si>
  <si>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</si>
  <si>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</si>
  <si>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</si>
  <si>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</si>
  <si>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</si>
  <si>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</si>
  <si>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</si>
  <si>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</si>
  <si>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</si>
  <si>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</si>
  <si>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</si>
  <si>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</si>
  <si>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</si>
  <si>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</si>
  <si>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</si>
  <si>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</si>
  <si>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</si>
  <si>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</si>
  <si>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</si>
  <si>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</si>
  <si>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</si>
  <si>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</si>
  <si>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</si>
  <si>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</si>
  <si>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</si>
  <si>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</si>
  <si>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</si>
  <si>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</si>
  <si>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</si>
  <si>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</si>
  <si>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</si>
  <si>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</si>
  <si>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</si>
  <si>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</si>
  <si>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</si>
  <si>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</si>
  <si>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</si>
  <si>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</si>
  <si>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</si>
  <si>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</si>
  <si>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</si>
  <si>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</si>
  <si>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</si>
  <si>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</si>
  <si>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</si>
  <si>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</si>
  <si>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</si>
  <si>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</si>
  <si>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</si>
  <si>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</si>
  <si>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</si>
  <si>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</si>
  <si>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</si>
  <si>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</si>
  <si>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</si>
  <si>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</si>
  <si>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</si>
  <si>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</si>
  <si>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</si>
  <si>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</si>
  <si>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</si>
  <si>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</si>
  <si>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</si>
  <si>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</si>
  <si>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</si>
  <si>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</si>
  <si>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</si>
  <si>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</si>
  <si>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</si>
  <si>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</si>
  <si>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</si>
  <si>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</si>
  <si>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</si>
  <si>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</si>
  <si>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</si>
  <si>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</si>
  <si>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</si>
  <si>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</si>
  <si>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</si>
  <si>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</si>
  <si>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</si>
  <si>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</si>
  <si>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</si>
  <si>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</si>
  <si>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</si>
  <si>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</si>
  <si>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</si>
  <si>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</si>
  <si>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</si>
  <si>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</si>
  <si>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</si>
  <si>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</si>
  <si>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</si>
  <si>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</si>
  <si>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</si>
  <si>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</si>
  <si>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</si>
  <si>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</si>
  <si>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</si>
  <si>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</si>
  <si>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</si>
  <si>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</si>
  <si>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</si>
  <si>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</si>
  <si>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</si>
  <si>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</si>
  <si>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</si>
  <si>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</si>
  <si>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</si>
  <si>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</si>
  <si>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</si>
  <si>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</si>
  <si>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</si>
  <si>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</si>
  <si>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</si>
  <si>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</si>
  <si>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</si>
  <si>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</si>
  <si>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</si>
  <si>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</si>
  <si>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</si>
  <si>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</si>
  <si>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</si>
  <si>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</si>
  <si>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</si>
  <si>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</si>
  <si>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</si>
  <si>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</si>
  <si>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</si>
  <si>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</si>
  <si>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</si>
  <si>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</si>
  <si>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</si>
  <si>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</si>
  <si>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</si>
  <si>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</si>
  <si>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</si>
  <si>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</si>
  <si>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</si>
  <si>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</si>
  <si>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</si>
  <si>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</si>
  <si>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</si>
  <si>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</si>
  <si>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</si>
  <si>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</si>
  <si>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</si>
  <si>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</si>
  <si>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</si>
  <si>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</si>
  <si>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</si>
  <si>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</si>
  <si>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</si>
  <si>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</si>
  <si>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</si>
  <si>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</si>
  <si>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</si>
  <si>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</si>
  <si>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</si>
  <si>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</si>
  <si>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</si>
  <si>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</si>
  <si>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</si>
  <si>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</si>
  <si>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</si>
  <si>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</si>
  <si>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</si>
  <si>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</si>
  <si>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</si>
  <si>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</si>
  <si>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</si>
  <si>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</si>
  <si>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</si>
  <si>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</si>
  <si>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</si>
  <si>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</si>
  <si>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</si>
  <si>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</si>
  <si>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</si>
  <si>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</si>
  <si>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</si>
  <si>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</si>
  <si>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</si>
  <si>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</si>
  <si>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</si>
  <si>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</si>
  <si>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</si>
  <si>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</si>
  <si>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</si>
  <si>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</si>
  <si>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</si>
  <si>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</si>
  <si>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</si>
  <si>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</si>
  <si>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</si>
  <si>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</si>
  <si>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</si>
  <si>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</si>
  <si>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</si>
  <si>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</si>
  <si>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</si>
  <si>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</si>
  <si>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</si>
  <si>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</si>
  <si>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</si>
  <si>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</si>
  <si>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</si>
  <si>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</si>
  <si>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</si>
  <si>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</si>
  <si>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</si>
  <si>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</si>
  <si>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</si>
  <si>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</si>
  <si>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</si>
  <si>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</si>
  <si>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</si>
  <si>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</si>
  <si>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</si>
  <si>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</si>
  <si>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</si>
  <si>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</si>
  <si>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</si>
  <si>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</si>
  <si>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</si>
  <si>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</si>
  <si>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</si>
  <si>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</si>
  <si>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</si>
  <si>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</si>
  <si>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</si>
  <si>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</si>
  <si>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</si>
  <si>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</si>
  <si>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</si>
  <si>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</si>
  <si>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</si>
  <si>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</si>
  <si>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</si>
  <si>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</si>
  <si>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</si>
  <si>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</si>
  <si>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</si>
  <si>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</si>
  <si>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</si>
  <si>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</si>
  <si>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</si>
  <si>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</si>
  <si>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</si>
  <si>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</si>
  <si>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</si>
  <si>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</si>
  <si>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</si>
  <si>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</si>
  <si>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</si>
  <si>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</si>
  <si>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</si>
  <si>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</si>
  <si>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</si>
  <si>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</si>
  <si>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</si>
  <si>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</si>
  <si>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</si>
  <si>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</si>
  <si>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</si>
  <si>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</si>
  <si>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</si>
  <si>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</si>
  <si>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</si>
  <si>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</si>
  <si>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</si>
  <si>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</si>
  <si>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</si>
  <si>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</si>
  <si>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</si>
  <si>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</si>
  <si>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</si>
  <si>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</si>
  <si>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</si>
  <si>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</si>
  <si>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</si>
  <si>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</si>
  <si>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</si>
  <si>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</si>
  <si>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</si>
  <si>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</si>
  <si>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</si>
  <si>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</si>
  <si>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</si>
  <si>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</si>
  <si>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</si>
  <si>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</si>
  <si>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</si>
  <si>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</si>
  <si>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</si>
  <si>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</si>
  <si>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</si>
  <si>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</si>
  <si>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</si>
  <si>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</si>
  <si>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</si>
  <si>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</si>
  <si>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</si>
  <si>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</si>
  <si>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</si>
  <si>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</si>
  <si>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</si>
  <si>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</si>
  <si>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</si>
  <si>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</si>
  <si>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</si>
  <si>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</si>
  <si>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</si>
  <si>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</si>
  <si>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</si>
  <si>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</si>
  <si>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</si>
  <si>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</si>
  <si>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</si>
  <si>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</si>
  <si>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</si>
  <si>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</si>
  <si>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</si>
  <si>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</si>
  <si>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</si>
  <si>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</si>
  <si>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</si>
  <si>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</si>
  <si>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</si>
  <si>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</si>
  <si>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</si>
  <si>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</si>
  <si>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</si>
  <si>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</si>
  <si>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</si>
  <si>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</si>
  <si>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</si>
  <si>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</si>
  <si>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</si>
  <si>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</si>
  <si>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</si>
  <si>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</si>
  <si>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</si>
  <si>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</si>
  <si>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</si>
  <si>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</si>
  <si>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</si>
  <si>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</si>
  <si>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</si>
  <si>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</si>
  <si>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</si>
  <si>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</si>
  <si>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</si>
  <si>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</si>
  <si>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</si>
  <si>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</si>
  <si>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</si>
  <si>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</si>
  <si>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</si>
  <si>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</si>
  <si>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</si>
  <si>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</si>
  <si>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</si>
  <si>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</si>
  <si>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</si>
  <si>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</si>
  <si>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</si>
  <si>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</si>
  <si>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</si>
  <si>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</si>
  <si>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</si>
  <si>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</si>
  <si>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</si>
  <si>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</si>
  <si>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</si>
  <si>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</si>
  <si>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</si>
  <si>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</si>
  <si>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</si>
  <si>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</si>
  <si>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</si>
  <si>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</si>
  <si>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</si>
  <si>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</si>
  <si>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</si>
  <si>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</si>
  <si>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</si>
  <si>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</si>
  <si>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</si>
  <si>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</si>
  <si>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</si>
  <si>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</si>
  <si>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</si>
  <si>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</si>
  <si>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</si>
  <si>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</si>
  <si>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</si>
  <si>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</si>
  <si>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</si>
  <si>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</si>
  <si>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</si>
  <si>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</si>
  <si>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</si>
  <si>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</si>
  <si>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</si>
  <si>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</si>
  <si>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</si>
  <si>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</si>
  <si>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</si>
  <si>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</si>
  <si>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</si>
  <si>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</si>
  <si>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</si>
  <si>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</si>
  <si>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</si>
  <si>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</si>
  <si>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</si>
  <si>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</si>
  <si>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</si>
  <si>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</si>
  <si>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</si>
  <si>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</si>
  <si>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</si>
  <si>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</si>
  <si>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</si>
  <si>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</si>
  <si>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</si>
  <si>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</si>
  <si>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</si>
  <si>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</si>
  <si>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</si>
  <si>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</si>
  <si>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</si>
  <si>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</si>
  <si>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</si>
  <si>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</si>
  <si>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</si>
  <si>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</si>
  <si>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</si>
  <si>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</si>
  <si>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</si>
  <si>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</si>
  <si>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</si>
  <si>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</si>
  <si>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</si>
  <si>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</si>
  <si>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</si>
  <si>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</si>
  <si>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</si>
  <si>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</si>
  <si>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</si>
  <si>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</si>
  <si>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</si>
  <si>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</si>
  <si>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</si>
  <si>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</si>
  <si>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</si>
  <si>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</si>
  <si>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</si>
  <si>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</si>
  <si>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</si>
  <si>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</si>
  <si>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</si>
  <si>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</si>
  <si>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</si>
  <si>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</si>
  <si>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</si>
  <si>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</si>
  <si>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</si>
  <si>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</si>
  <si>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</si>
  <si>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</si>
  <si>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</si>
  <si>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</si>
  <si>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</si>
  <si>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</si>
  <si>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</si>
  <si>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</si>
  <si>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</si>
  <si>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</si>
  <si>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</si>
  <si>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</si>
  <si>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</si>
  <si>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</si>
  <si>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</si>
  <si>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</si>
  <si>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</si>
  <si>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</si>
  <si>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</si>
  <si>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</si>
  <si>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</si>
  <si>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</si>
  <si>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</si>
  <si>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</si>
  <si>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</si>
  <si>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</si>
  <si>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</si>
  <si>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</si>
  <si>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</si>
  <si>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</si>
  <si>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</si>
  <si>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</si>
  <si>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</si>
  <si>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</si>
  <si>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</si>
  <si>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</si>
  <si>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</si>
  <si>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</si>
  <si>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</si>
  <si>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</si>
  <si>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</si>
  <si>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</si>
  <si>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</si>
  <si>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</si>
  <si>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</si>
  <si>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</si>
  <si>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</si>
  <si>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</si>
  <si>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</si>
  <si>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</si>
  <si>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</si>
  <si>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</si>
  <si>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</si>
  <si>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</si>
  <si>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</si>
  <si>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</si>
  <si>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</si>
  <si>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</si>
  <si>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</si>
  <si>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</si>
  <si>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</si>
  <si>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</si>
  <si>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</si>
  <si>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</si>
  <si>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</si>
  <si>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</si>
  <si>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</si>
  <si>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</si>
  <si>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</si>
  <si>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</si>
  <si>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</si>
  <si>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</si>
  <si>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</si>
  <si>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</si>
  <si>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</si>
  <si>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</si>
  <si>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</si>
  <si>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</si>
  <si>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</si>
  <si>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</si>
  <si>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</si>
  <si>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</si>
  <si>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</si>
  <si>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</si>
  <si>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</si>
  <si>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</si>
  <si>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</si>
  <si>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</si>
  <si>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</si>
  <si>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</si>
  <si>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</si>
  <si>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</si>
  <si>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</si>
  <si>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</si>
  <si>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</si>
  <si>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</si>
  <si>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</si>
  <si>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</si>
  <si>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</si>
  <si>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</si>
  <si>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</si>
  <si>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</si>
  <si>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</si>
  <si>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</si>
  <si>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</si>
  <si>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</si>
  <si>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</si>
  <si>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</si>
  <si>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</si>
  <si>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</si>
  <si>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</si>
  <si>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</si>
  <si>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</si>
  <si>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</si>
  <si>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</si>
  <si>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</si>
  <si>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</si>
  <si>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</si>
  <si>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</si>
  <si>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</si>
  <si>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</si>
  <si>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</si>
  <si>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</si>
  <si>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</si>
  <si>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</si>
  <si>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</si>
  <si>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</si>
  <si>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</si>
  <si>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</si>
  <si>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</si>
  <si>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</si>
  <si>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</si>
  <si>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</si>
  <si>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</si>
  <si>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</si>
  <si>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</si>
  <si>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</si>
  <si>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</si>
  <si>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</si>
  <si>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</si>
  <si>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</si>
  <si>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</si>
  <si>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</si>
  <si>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</si>
  <si>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</si>
  <si>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</si>
  <si>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</si>
  <si>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</si>
  <si>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</si>
  <si>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</si>
  <si>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</si>
  <si>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</si>
  <si>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</si>
  <si>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</si>
  <si>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</si>
  <si>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</si>
  <si>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</si>
  <si>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</si>
  <si>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</si>
  <si>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</si>
  <si>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</si>
  <si>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</si>
  <si>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</si>
  <si>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</si>
  <si>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</si>
  <si>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</si>
  <si>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</si>
  <si>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</si>
  <si>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</si>
  <si>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</si>
  <si>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</si>
  <si>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</si>
  <si>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</si>
  <si>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</si>
  <si>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</si>
  <si>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</si>
  <si>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</si>
  <si>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</si>
  <si>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</si>
  <si>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</si>
  <si>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</si>
  <si>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</si>
  <si>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</si>
  <si>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</si>
  <si>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</si>
  <si>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</si>
  <si>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</si>
  <si>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</si>
  <si>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</si>
  <si>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</si>
  <si>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</si>
  <si>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</si>
  <si>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</si>
  <si>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</si>
  <si>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</si>
  <si>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</si>
  <si>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</si>
  <si>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</si>
  <si>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</si>
  <si>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</si>
  <si>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</si>
  <si>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</si>
  <si>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</si>
  <si>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</si>
  <si>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</si>
  <si>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</si>
  <si>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</si>
  <si>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</si>
  <si>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</si>
  <si>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</si>
  <si>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</si>
  <si>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</si>
  <si>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</si>
  <si>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</si>
  <si>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</si>
  <si>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</si>
  <si>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</si>
  <si>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</si>
  <si>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</si>
  <si>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</si>
  <si>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</si>
  <si>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</si>
  <si>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</si>
  <si>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</si>
  <si>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</si>
  <si>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</si>
  <si>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</si>
  <si>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</si>
  <si>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</si>
  <si>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</si>
  <si>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</si>
  <si>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</si>
  <si>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</si>
  <si>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</si>
  <si>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</si>
  <si>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</si>
  <si>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</si>
  <si>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</si>
  <si>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</si>
  <si>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</si>
  <si>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</si>
  <si>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</si>
  <si>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</si>
  <si>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</si>
  <si>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</si>
  <si>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</si>
  <si>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</si>
  <si>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</si>
  <si>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</si>
  <si>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</si>
  <si>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</si>
  <si>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</si>
  <si>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</si>
  <si>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</si>
  <si>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</si>
  <si>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</si>
  <si>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</si>
  <si>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</si>
  <si>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</si>
  <si>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</si>
  <si>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</si>
  <si>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</si>
  <si>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</si>
  <si>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</si>
  <si>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</si>
  <si>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</si>
  <si>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</si>
  <si>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</si>
  <si>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</si>
  <si>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</si>
  <si>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</si>
  <si>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</si>
  <si>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</si>
  <si>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</si>
  <si>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</si>
  <si>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</si>
  <si>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</si>
  <si>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</si>
  <si>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</si>
  <si>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</si>
  <si>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</si>
  <si>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</si>
  <si>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</si>
  <si>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</si>
  <si>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</si>
  <si>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</si>
  <si>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</si>
  <si>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</si>
  <si>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</si>
  <si>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</si>
  <si>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</si>
  <si>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</si>
  <si>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</si>
  <si>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</si>
  <si>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</si>
  <si>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</si>
  <si>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</si>
  <si>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</si>
  <si>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</si>
  <si>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</si>
  <si>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</si>
  <si>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</si>
  <si>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</si>
  <si>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</si>
  <si>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</si>
  <si>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</si>
  <si>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</si>
  <si>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</si>
  <si>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</si>
  <si>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</si>
  <si>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</si>
  <si>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</si>
  <si>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</si>
  <si>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</si>
  <si>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</si>
  <si>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</si>
  <si>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</si>
  <si>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</si>
  <si>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</si>
  <si>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</si>
  <si>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</si>
  <si>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</si>
  <si>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</si>
  <si>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</si>
  <si>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</si>
  <si>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</si>
  <si>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</si>
  <si>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</si>
  <si>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</si>
  <si>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</si>
  <si>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</si>
  <si>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</si>
  <si>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</si>
  <si>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</si>
  <si>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</si>
  <si>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</si>
  <si>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</si>
  <si>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</si>
  <si>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</si>
  <si>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</si>
  <si>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</si>
  <si>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</si>
  <si>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</si>
  <si>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</si>
  <si>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</si>
  <si>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</si>
  <si>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</si>
  <si>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</si>
  <si>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</si>
  <si>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</si>
  <si>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</si>
  <si>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</si>
  <si>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</si>
  <si>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</si>
  <si>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</si>
  <si>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</si>
  <si>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</si>
  <si>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</si>
  <si>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</si>
  <si>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</si>
  <si>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</si>
  <si>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</si>
  <si>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</si>
  <si>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</si>
  <si>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</si>
  <si>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</si>
  <si>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</si>
  <si>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</si>
  <si>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</si>
  <si>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</si>
  <si>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</si>
  <si>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</si>
  <si>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</si>
  <si>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</si>
  <si>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</si>
  <si>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</si>
  <si>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</si>
  <si>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</si>
  <si>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</si>
  <si>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</si>
  <si>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</si>
  <si>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</si>
  <si>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</si>
  <si>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</si>
  <si>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</si>
  <si>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</si>
  <si>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</si>
  <si>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</si>
  <si>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</si>
  <si>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</si>
  <si>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</si>
  <si>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</si>
  <si>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</si>
  <si>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</si>
  <si>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</si>
  <si>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</si>
  <si>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</si>
  <si>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</si>
  <si>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</si>
  <si>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</si>
  <si>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</si>
  <si>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</si>
  <si>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</si>
  <si>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</si>
  <si>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</si>
  <si>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</si>
  <si>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</si>
  <si>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</si>
  <si>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</si>
  <si>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</si>
  <si>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</si>
  <si>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</si>
  <si>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</si>
  <si>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</si>
  <si>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</si>
  <si>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</si>
  <si>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</si>
  <si>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</si>
  <si>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</si>
  <si>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</si>
  <si>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</si>
  <si>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</si>
  <si>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</si>
  <si>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</si>
  <si>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</si>
  <si>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</si>
  <si>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</si>
  <si>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</si>
  <si>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</si>
  <si>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</si>
  <si>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</si>
  <si>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</si>
  <si>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</si>
  <si>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</si>
  <si>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</si>
  <si>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</si>
  <si>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</si>
  <si>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</si>
  <si>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</si>
  <si>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</si>
  <si>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</si>
  <si>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</si>
  <si>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</si>
  <si>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</si>
  <si>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</si>
  <si>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</si>
  <si>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</si>
  <si>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</si>
  <si>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</si>
  <si>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</si>
  <si>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</si>
  <si>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</si>
  <si>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</si>
  <si>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</si>
  <si>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</si>
  <si>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</si>
  <si>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</si>
  <si>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</si>
  <si>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</si>
  <si>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</si>
  <si>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</si>
  <si>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</si>
  <si>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</si>
  <si>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</si>
  <si>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</si>
  <si>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</si>
  <si>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</si>
  <si>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</si>
  <si>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</si>
  <si>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</si>
  <si>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</si>
  <si>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</si>
  <si>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</si>
  <si>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</si>
  <si>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</si>
  <si>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</si>
  <si>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</si>
  <si>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</si>
  <si>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</si>
  <si>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</si>
  <si>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</si>
  <si>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</si>
  <si>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</si>
  <si>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</si>
  <si>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</si>
  <si>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</si>
  <si>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</si>
  <si>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</si>
  <si>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</si>
  <si>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</si>
  <si>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</si>
  <si>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</si>
  <si>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</si>
  <si>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</si>
  <si>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</si>
  <si>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</si>
  <si>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</si>
  <si>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</si>
  <si>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</si>
  <si>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</si>
  <si>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</si>
  <si>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</si>
  <si>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</si>
  <si>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</si>
  <si>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</si>
  <si>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</si>
  <si>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</si>
  <si>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</si>
  <si>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</si>
  <si>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</si>
  <si>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</si>
  <si>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</si>
  <si>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</si>
  <si>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</si>
  <si>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</si>
  <si>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</si>
  <si>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</si>
  <si>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</si>
  <si>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</si>
  <si>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</si>
  <si>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</si>
  <si>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</si>
  <si>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</si>
  <si>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</si>
  <si>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</si>
  <si>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</si>
  <si>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</si>
  <si>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</si>
  <si>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</si>
  <si>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</si>
  <si>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</si>
  <si>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</si>
  <si>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</si>
  <si>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</si>
  <si>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</si>
  <si>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</si>
  <si>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</si>
  <si>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</si>
  <si>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</si>
  <si>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</si>
  <si>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</si>
  <si>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</si>
  <si>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</si>
  <si>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</si>
  <si>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</si>
  <si>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</si>
  <si>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</si>
  <si>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</si>
  <si>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</si>
  <si>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</si>
  <si>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</si>
  <si>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</si>
  <si>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</si>
  <si>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</si>
  <si>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</si>
  <si>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</si>
  <si>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</si>
  <si>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</si>
  <si>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</si>
  <si>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</si>
  <si>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</si>
  <si>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</si>
  <si>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</si>
  <si>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</si>
  <si>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</si>
  <si>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</si>
  <si>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</si>
  <si>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</si>
  <si>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</si>
  <si>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</si>
  <si>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</si>
  <si>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</si>
  <si>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</si>
  <si>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</si>
  <si>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</si>
  <si>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</si>
  <si>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</si>
  <si>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</si>
  <si>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</si>
  <si>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</si>
  <si>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</si>
  <si>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</si>
  <si>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</si>
  <si>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</si>
  <si>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</si>
  <si>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</si>
  <si>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</si>
  <si>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</si>
  <si>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</si>
  <si>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</si>
  <si>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</si>
  <si>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</si>
  <si>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</si>
  <si>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</si>
  <si>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</si>
  <si>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</si>
  <si>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</si>
  <si>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</si>
  <si>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</si>
  <si>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</si>
  <si>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</si>
  <si>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</si>
  <si>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</si>
  <si>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</si>
  <si>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</si>
  <si>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</si>
  <si>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</si>
  <si>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</si>
  <si>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</si>
  <si>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</si>
  <si>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</si>
  <si>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</si>
  <si>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</si>
  <si>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</si>
  <si>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</si>
  <si>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</si>
  <si>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</si>
  <si>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</si>
  <si>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</si>
  <si>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</si>
  <si>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</si>
  <si>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</si>
  <si>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</si>
  <si>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</si>
  <si>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</si>
  <si>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</si>
  <si>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</si>
  <si>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</si>
  <si>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</si>
  <si>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</si>
  <si>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</si>
  <si>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</si>
  <si>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</si>
  <si>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</si>
  <si>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</si>
  <si>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</si>
  <si>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</si>
  <si>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</si>
  <si>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</si>
  <si>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</si>
  <si>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</si>
  <si>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</si>
  <si>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</si>
  <si>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</si>
  <si>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</si>
  <si>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</si>
  <si>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</si>
  <si>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</si>
  <si>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</si>
  <si>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</si>
  <si>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</si>
  <si>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</si>
  <si>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</si>
  <si>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</si>
  <si>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</si>
  <si>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</si>
  <si>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</si>
  <si>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</si>
  <si>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</si>
  <si>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</si>
  <si>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</si>
  <si>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</si>
  <si>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</si>
  <si>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</si>
  <si>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</si>
  <si>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</si>
  <si>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</si>
  <si>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</si>
  <si>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</si>
  <si>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</si>
  <si>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</si>
  <si>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</si>
  <si>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</si>
  <si>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</si>
  <si>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</si>
  <si>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</si>
  <si>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</si>
  <si>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</si>
  <si>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</si>
  <si>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</si>
  <si>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</si>
  <si>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</si>
  <si>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</si>
  <si>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</si>
  <si>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</si>
  <si>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</si>
  <si>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</si>
  <si>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</si>
  <si>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</si>
  <si>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</si>
  <si>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</si>
  <si>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</si>
  <si>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</si>
  <si>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</si>
  <si>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</si>
  <si>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</si>
  <si>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</si>
  <si>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</si>
  <si>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</si>
  <si>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</si>
  <si>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</si>
  <si>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</si>
  <si>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</si>
  <si>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</si>
  <si>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</si>
  <si>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</si>
  <si>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</si>
  <si>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</si>
  <si>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</si>
  <si>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</si>
  <si>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</si>
  <si>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</si>
  <si>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</si>
  <si>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</si>
  <si>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</si>
  <si>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</si>
  <si>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</si>
  <si>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</si>
  <si>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</si>
  <si>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</si>
  <si>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</si>
  <si>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</si>
  <si>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</si>
  <si>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</si>
  <si>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</si>
  <si>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</si>
  <si>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</si>
  <si>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</si>
  <si>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</si>
  <si>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</si>
  <si>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</si>
  <si>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</si>
  <si>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</si>
  <si>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</si>
  <si>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</si>
  <si>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</si>
  <si>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</si>
  <si>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</si>
  <si>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</si>
  <si>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</si>
  <si>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</si>
  <si>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</si>
  <si>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</si>
  <si>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</si>
  <si>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</si>
  <si>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</si>
  <si>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</si>
  <si>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</si>
  <si>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</si>
  <si>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</si>
  <si>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</si>
  <si>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</si>
  <si>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</si>
  <si>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</si>
  <si>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</si>
  <si>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</si>
  <si>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</si>
  <si>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</si>
  <si>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</si>
  <si>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</si>
  <si>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</si>
  <si>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</si>
  <si>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</si>
  <si>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</si>
  <si>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</si>
  <si>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</si>
  <si>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</si>
  <si>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</si>
  <si>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</si>
  <si>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</si>
  <si>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</si>
  <si>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</si>
  <si>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</si>
  <si>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</si>
  <si>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</si>
  <si>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</si>
  <si>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</si>
  <si>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</si>
  <si>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</si>
  <si>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</si>
  <si>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</si>
  <si>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</si>
  <si>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</si>
  <si>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</si>
  <si>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</si>
  <si>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</si>
  <si>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</si>
  <si>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</si>
  <si>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</si>
  <si>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</si>
  <si>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</si>
  <si>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</si>
  <si>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</si>
  <si>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</si>
  <si>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</si>
  <si>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</si>
  <si>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</si>
  <si>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</si>
  <si>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</si>
  <si>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</si>
  <si>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</si>
  <si>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</si>
  <si>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</si>
  <si>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</si>
  <si>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</si>
  <si>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</si>
  <si>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</si>
  <si>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</si>
  <si>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</si>
  <si>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</si>
  <si>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</si>
  <si>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</si>
  <si>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</si>
  <si>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</si>
  <si>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</si>
  <si>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</si>
  <si>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</si>
  <si>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</si>
  <si>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</si>
  <si>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</si>
  <si>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</si>
  <si>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</si>
  <si>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</si>
  <si>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</si>
  <si>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</si>
  <si>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</si>
  <si>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</si>
  <si>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</si>
  <si>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</si>
  <si>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</si>
  <si>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</si>
  <si>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</si>
  <si>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</si>
  <si>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</si>
  <si>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</si>
  <si>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</si>
  <si>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</si>
  <si>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</si>
  <si>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</si>
  <si>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</si>
  <si>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</si>
  <si>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</si>
  <si>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</si>
  <si>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</si>
  <si>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</si>
  <si>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</si>
  <si>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</si>
  <si>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</si>
  <si>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</si>
  <si>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</si>
  <si>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</si>
  <si>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</si>
  <si>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</si>
  <si>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</si>
  <si>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</si>
  <si>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</si>
  <si>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</si>
  <si>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</si>
  <si>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</si>
  <si>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</si>
  <si>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</si>
  <si>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</si>
  <si>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</si>
  <si>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</si>
  <si>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</si>
  <si>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</si>
  <si>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</si>
  <si>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</si>
  <si>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</si>
  <si>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</si>
  <si>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</si>
  <si>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</si>
  <si>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</si>
  <si>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</si>
  <si>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</si>
  <si>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</si>
  <si>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</si>
  <si>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</si>
  <si>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</si>
  <si>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</si>
  <si>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</si>
  <si>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</si>
  <si>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</si>
  <si>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</si>
  <si>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</si>
  <si>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</si>
  <si>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</si>
  <si>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</si>
  <si>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</si>
  <si>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</si>
  <si>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</si>
  <si>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</si>
  <si>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</si>
  <si>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</si>
  <si>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</si>
  <si>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</si>
  <si>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</si>
  <si>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</si>
  <si>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</si>
  <si>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</si>
  <si>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</si>
  <si>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</si>
  <si>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</si>
  <si>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</si>
  <si>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</si>
  <si>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</si>
  <si>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</si>
  <si>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</si>
  <si>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</si>
  <si>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</si>
  <si>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</si>
  <si>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</si>
  <si>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</si>
  <si>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</si>
  <si>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</si>
  <si>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</si>
  <si>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</si>
  <si>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</si>
  <si>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</si>
  <si>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</si>
  <si>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</si>
  <si>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</si>
  <si>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</si>
  <si>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</si>
  <si>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</si>
  <si>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</si>
  <si>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</si>
  <si>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</si>
  <si>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</si>
  <si>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</si>
  <si>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</si>
  <si>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</si>
  <si>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</si>
  <si>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</si>
  <si>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</si>
  <si>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</si>
  <si>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</si>
  <si>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</si>
  <si>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</si>
  <si>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</si>
  <si>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</si>
  <si>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</si>
  <si>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</si>
  <si>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</si>
  <si>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</si>
  <si>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</si>
  <si>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</si>
  <si>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</si>
  <si>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</si>
  <si>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</si>
  <si>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</si>
  <si>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</si>
  <si>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</si>
  <si>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</si>
  <si>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</si>
  <si>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</si>
  <si>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</si>
  <si>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</si>
  <si>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</si>
  <si>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</si>
  <si>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</si>
  <si>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</si>
  <si>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</si>
  <si>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</si>
  <si>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</si>
  <si>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</si>
  <si>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</si>
  <si>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</si>
  <si>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</si>
  <si>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</si>
  <si>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</si>
  <si>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</si>
  <si>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</si>
  <si>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</si>
  <si>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</si>
  <si>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</si>
  <si>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</si>
  <si>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</si>
  <si>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</si>
  <si>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</si>
  <si>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</si>
  <si>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</si>
  <si>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</si>
  <si>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</si>
  <si>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</si>
  <si>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</si>
  <si>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</si>
  <si>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</si>
  <si>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</si>
  <si>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</si>
  <si>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</si>
  <si>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</si>
  <si>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</si>
  <si>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</si>
  <si>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</si>
  <si>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</si>
  <si>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</si>
  <si>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</si>
  <si>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</si>
  <si>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</si>
  <si>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</si>
  <si>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</si>
  <si>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</si>
  <si>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</si>
  <si>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</si>
  <si>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</si>
  <si>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</si>
  <si>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</si>
  <si>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</si>
  <si>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</si>
  <si>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</si>
  <si>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</si>
  <si>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</si>
  <si>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</si>
  <si>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</si>
  <si>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</si>
  <si>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</si>
  <si>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</si>
  <si>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</si>
  <si>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</si>
  <si>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</si>
  <si>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</si>
  <si>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</si>
  <si>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</si>
  <si>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</si>
  <si>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</si>
  <si>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</si>
  <si>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</si>
  <si>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</si>
  <si>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</si>
  <si>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</si>
  <si>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</si>
  <si>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</si>
  <si>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</si>
  <si>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</si>
  <si>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</si>
  <si>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</si>
  <si>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</si>
  <si>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</si>
  <si>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</si>
  <si>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</si>
  <si>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</si>
  <si>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</si>
  <si>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</si>
  <si>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</si>
  <si>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</si>
  <si>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</si>
  <si>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</si>
  <si>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</si>
  <si>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</si>
  <si>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</si>
  <si>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</si>
  <si>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</si>
  <si>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</si>
  <si>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</si>
  <si>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</si>
  <si>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</si>
  <si>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</si>
  <si>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</si>
  <si>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</si>
  <si>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</si>
  <si>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</si>
  <si>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</si>
  <si>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</si>
  <si>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</si>
  <si>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</si>
  <si>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</si>
  <si>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</si>
  <si>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</si>
  <si>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</si>
  <si>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</si>
  <si>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</si>
  <si>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</si>
  <si>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</si>
  <si>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</si>
  <si>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</si>
  <si>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</si>
  <si>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</si>
  <si>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</si>
  <si>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</si>
  <si>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</si>
  <si>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</si>
  <si>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</si>
  <si>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</si>
  <si>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</si>
  <si>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</si>
  <si>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</si>
  <si>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</si>
  <si>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</si>
  <si>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</si>
  <si>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</si>
  <si>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</si>
  <si>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</si>
  <si>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</si>
  <si>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</si>
  <si>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</si>
  <si>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</si>
  <si>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</si>
  <si>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</si>
  <si>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</si>
  <si>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</si>
  <si>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</si>
  <si>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</si>
  <si>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</si>
  <si>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</si>
  <si>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</si>
  <si>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</si>
  <si>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</si>
  <si>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</si>
  <si>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</si>
  <si>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</si>
  <si>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</si>
  <si>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</si>
  <si>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</si>
  <si>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</si>
  <si>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</si>
  <si>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</si>
  <si>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</si>
  <si>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</si>
  <si>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</si>
  <si>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</si>
  <si>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</si>
  <si>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</si>
  <si>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</si>
  <si>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</si>
  <si>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</si>
  <si>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</si>
  <si>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</si>
  <si>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</si>
  <si>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</si>
  <si>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</si>
  <si>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</si>
  <si>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</si>
  <si>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</si>
  <si>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</si>
  <si>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</si>
  <si>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</si>
  <si>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</si>
  <si>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</si>
  <si>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</si>
  <si>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</si>
  <si>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</si>
  <si>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</si>
  <si>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</si>
  <si>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</si>
  <si>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</si>
  <si>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</si>
  <si>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</si>
  <si>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</si>
  <si>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</si>
  <si>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</si>
  <si>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</si>
  <si>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</si>
  <si>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</si>
  <si>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</si>
  <si>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</si>
  <si>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</si>
  <si>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</si>
  <si>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</si>
  <si>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</si>
  <si>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</si>
  <si>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</si>
  <si>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</si>
  <si>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</si>
  <si>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</si>
  <si>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</si>
  <si>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</si>
  <si>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</si>
  <si>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</si>
  <si>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</si>
  <si>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</si>
  <si>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</si>
  <si>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</si>
  <si>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</si>
  <si>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</si>
  <si>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</si>
  <si>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</si>
  <si>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</si>
  <si>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</si>
  <si>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</si>
  <si>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</si>
  <si>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</si>
  <si>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</si>
  <si>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</si>
  <si>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</si>
  <si>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</si>
  <si>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</si>
  <si>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</si>
  <si>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</si>
  <si>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</si>
  <si>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</si>
  <si>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</si>
  <si>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</si>
  <si>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</si>
  <si>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</si>
  <si>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</si>
  <si>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</si>
  <si>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</si>
  <si>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</si>
  <si>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</si>
  <si>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</si>
  <si>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</si>
  <si>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</si>
  <si>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</si>
  <si>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</si>
  <si>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</si>
  <si>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</si>
  <si>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</si>
  <si>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</si>
  <si>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</si>
  <si>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</si>
  <si>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</si>
  <si>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</si>
  <si>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</si>
  <si>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</si>
  <si>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</si>
  <si>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</si>
  <si>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</si>
  <si>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</si>
  <si>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</si>
  <si>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</si>
  <si>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</si>
  <si>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</si>
  <si>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</si>
  <si>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</si>
  <si>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</si>
  <si>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</si>
  <si>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</si>
  <si>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</si>
  <si>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</si>
  <si>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</si>
  <si>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</si>
  <si>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</si>
  <si>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</si>
  <si>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</si>
  <si>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</si>
  <si>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</si>
  <si>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</si>
  <si>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</si>
  <si>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</si>
  <si>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</si>
  <si>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</si>
  <si>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</si>
  <si>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</si>
  <si>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</si>
  <si>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</si>
  <si>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</si>
  <si>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</si>
  <si>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</si>
  <si>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</si>
  <si>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</si>
  <si>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</si>
  <si>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</si>
  <si>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</si>
  <si>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</si>
  <si>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</si>
  <si>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</si>
  <si>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</si>
  <si>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</si>
  <si>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</si>
  <si>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</si>
  <si>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</si>
  <si>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</si>
  <si>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</si>
  <si>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</si>
  <si>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</si>
  <si>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</si>
  <si>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</si>
  <si>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</si>
  <si>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</si>
  <si>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</si>
  <si>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</si>
  <si>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</si>
  <si>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</si>
  <si>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</si>
  <si>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</si>
  <si>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</si>
  <si>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</si>
  <si>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</si>
  <si>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</si>
  <si>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</si>
  <si>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</si>
  <si>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</si>
  <si>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</si>
  <si>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</si>
  <si>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</si>
  <si>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</si>
  <si>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</si>
  <si>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</si>
  <si>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</si>
  <si>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</si>
  <si>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</si>
  <si>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</si>
  <si>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</si>
  <si>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</si>
  <si>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</si>
  <si>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</si>
  <si>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</si>
  <si>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</si>
  <si>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</si>
  <si>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</si>
  <si>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</si>
  <si>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</si>
  <si>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</si>
  <si>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</si>
  <si>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</si>
  <si>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</si>
  <si>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</si>
  <si>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</si>
  <si>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</si>
  <si>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</si>
  <si>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</si>
  <si>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</si>
  <si>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</si>
  <si>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</si>
  <si>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</si>
  <si>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</si>
  <si>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</si>
  <si>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</si>
  <si>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</si>
  <si>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</si>
  <si>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</si>
  <si>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</si>
  <si>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</si>
  <si>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</si>
  <si>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</si>
  <si>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</si>
  <si>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</si>
  <si>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</si>
  <si>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</si>
  <si>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</si>
  <si>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</si>
  <si>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</si>
  <si>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</si>
  <si>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</si>
  <si>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</si>
  <si>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</si>
  <si>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</si>
  <si>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</si>
  <si>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</si>
  <si>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</si>
  <si>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</si>
  <si>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</si>
  <si>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</si>
  <si>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</si>
  <si>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</si>
  <si>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</si>
  <si>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</si>
  <si>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</si>
  <si>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</si>
  <si>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</si>
  <si>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</si>
  <si>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</si>
  <si>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</si>
  <si>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</si>
  <si>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</si>
  <si>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</si>
  <si>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</si>
  <si>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</si>
  <si>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</si>
  <si>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</si>
  <si>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</si>
  <si>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</si>
  <si>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</si>
  <si>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</si>
  <si>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</si>
  <si>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</si>
  <si>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</si>
  <si>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</si>
  <si>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</si>
  <si>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</si>
  <si>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</si>
  <si>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</si>
  <si>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</si>
  <si>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</si>
  <si>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</si>
  <si>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</si>
  <si>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</si>
  <si>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</si>
  <si>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</si>
  <si>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</si>
  <si>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</si>
  <si>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</si>
  <si>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</si>
  <si>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</si>
  <si>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</si>
  <si>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</si>
  <si>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</si>
  <si>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</si>
  <si>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</si>
  <si>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</si>
  <si>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</si>
  <si>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</si>
  <si>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</si>
  <si>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</si>
  <si>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</si>
  <si>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</si>
  <si>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</si>
  <si>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</si>
  <si>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</si>
  <si>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</si>
  <si>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</si>
  <si>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</si>
  <si>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</si>
  <si>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</si>
  <si>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</si>
  <si>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</si>
  <si>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</si>
  <si>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</si>
  <si>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</si>
  <si>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</si>
  <si>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</si>
  <si>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</si>
  <si>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</si>
  <si>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</si>
  <si>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</si>
  <si>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</si>
  <si>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</si>
  <si>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</si>
  <si>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</si>
  <si>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</si>
  <si>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</si>
  <si>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</si>
  <si>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</si>
  <si>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</si>
  <si>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</si>
  <si>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</si>
  <si>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</si>
  <si>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</si>
  <si>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</si>
  <si>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</si>
  <si>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</si>
  <si>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</si>
  <si>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</si>
  <si>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</si>
  <si>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</si>
  <si>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</si>
  <si>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</si>
  <si>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</si>
  <si>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</si>
  <si>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</si>
  <si>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</si>
  <si>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</si>
  <si>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</si>
  <si>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</si>
  <si>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</si>
  <si>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</si>
  <si>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</si>
  <si>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</si>
  <si>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</si>
  <si>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</si>
  <si>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</si>
  <si>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</si>
  <si>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</si>
  <si>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</si>
  <si>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</si>
  <si>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</si>
  <si>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</si>
  <si>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</si>
  <si>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</si>
  <si>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</si>
  <si>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</si>
  <si>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</si>
  <si>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</si>
  <si>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</si>
  <si>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</si>
  <si>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</si>
  <si>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</si>
  <si>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</si>
  <si>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</si>
  <si>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</si>
  <si>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</si>
  <si>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</si>
  <si>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</si>
  <si>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</si>
  <si>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</si>
  <si>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</si>
  <si>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</si>
  <si>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</si>
  <si>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</si>
  <si>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</si>
  <si>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</si>
  <si>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</si>
  <si>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</si>
  <si>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</si>
  <si>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</si>
  <si>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</si>
  <si>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</si>
  <si>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</si>
  <si>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</si>
  <si>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</si>
  <si>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</si>
  <si>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</si>
  <si>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</si>
  <si>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</si>
  <si>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</si>
  <si>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</si>
  <si>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</si>
  <si>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</si>
  <si>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</si>
  <si>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</si>
  <si>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</si>
  <si>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</si>
  <si>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</si>
  <si>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</si>
  <si>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</si>
  <si>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</si>
  <si>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</si>
  <si>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</si>
  <si>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</si>
  <si>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</si>
  <si>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</si>
  <si>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</si>
  <si>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</si>
  <si>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</si>
  <si>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</si>
  <si>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</si>
  <si>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</si>
  <si>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</si>
  <si>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</si>
  <si>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</si>
  <si>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</si>
  <si>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</si>
  <si>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</si>
  <si>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</si>
  <si>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</si>
  <si>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</si>
  <si>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</si>
  <si>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</si>
  <si>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</si>
  <si>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</si>
  <si>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</si>
  <si>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</si>
  <si>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</si>
  <si>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</si>
  <si>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</si>
  <si>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</si>
  <si>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</si>
  <si>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</si>
  <si>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</si>
  <si>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</si>
  <si>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</si>
  <si>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</si>
  <si>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</si>
  <si>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</si>
  <si>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</si>
  <si>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</si>
  <si>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</si>
  <si>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</si>
  <si>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</si>
  <si>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</si>
  <si>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</si>
  <si>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</si>
  <si>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</si>
  <si>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</si>
  <si>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</si>
  <si>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</si>
  <si>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</si>
  <si>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</si>
  <si>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</si>
  <si>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</si>
  <si>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</si>
  <si>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</si>
  <si>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</si>
  <si>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</si>
  <si>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</si>
  <si>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</si>
  <si>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</si>
  <si>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</si>
  <si>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</si>
  <si>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</si>
  <si>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</si>
  <si>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</si>
  <si>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</si>
  <si>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</si>
  <si>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</si>
  <si>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</si>
  <si>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</si>
  <si>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</si>
  <si>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</si>
  <si>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</si>
  <si>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</si>
  <si>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</si>
  <si>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</si>
  <si>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</si>
  <si>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</si>
  <si>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</si>
  <si>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</si>
  <si>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</si>
  <si>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</si>
  <si>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</si>
  <si>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</si>
  <si>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</si>
  <si>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</si>
  <si>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</si>
  <si>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</si>
  <si>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</si>
  <si>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</si>
  <si>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</si>
  <si>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</si>
  <si>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</si>
  <si>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</si>
  <si>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</si>
  <si>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</si>
  <si>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</si>
  <si>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</si>
  <si>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</si>
  <si>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</si>
  <si>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</si>
  <si>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</si>
  <si>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</si>
  <si>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</si>
  <si>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</si>
  <si>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</si>
  <si>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</si>
  <si>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</si>
  <si>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</si>
  <si>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</si>
  <si>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</si>
  <si>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</si>
  <si>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</si>
  <si>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</si>
  <si>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</si>
  <si>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</si>
  <si>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</si>
  <si>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</si>
  <si>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</si>
  <si>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</si>
  <si>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</si>
  <si>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</si>
  <si>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</si>
  <si>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</si>
  <si>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</si>
  <si>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</si>
  <si>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</si>
  <si>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</si>
  <si>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</si>
  <si>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</si>
  <si>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</si>
  <si>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</si>
  <si>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</si>
  <si>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</si>
  <si>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</si>
  <si>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</si>
  <si>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</si>
  <si>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</si>
  <si>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</si>
  <si>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</si>
  <si>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</si>
  <si>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</si>
  <si>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</si>
  <si>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</si>
  <si>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</si>
  <si>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</si>
  <si>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</si>
  <si>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</si>
  <si>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</si>
  <si>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</si>
  <si>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</si>
  <si>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</si>
  <si>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</si>
  <si>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</si>
  <si>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</si>
  <si>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</si>
  <si>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</si>
  <si>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</si>
  <si>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</si>
  <si>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</si>
  <si>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</si>
  <si>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</si>
  <si>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</si>
  <si>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</si>
  <si>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</si>
  <si>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</si>
  <si>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</si>
  <si>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</si>
  <si>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</si>
  <si>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</si>
  <si>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</si>
  <si>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</si>
  <si>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</si>
  <si>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</si>
  <si>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</si>
  <si>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</si>
  <si>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</si>
  <si>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</si>
  <si>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</si>
  <si>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</si>
  <si>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</si>
  <si>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</si>
  <si>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</si>
  <si>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</si>
  <si>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</si>
  <si>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</si>
  <si>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</si>
  <si>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</si>
  <si>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</si>
  <si>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</si>
  <si>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</si>
  <si>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</si>
  <si>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</si>
  <si>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</si>
  <si>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</si>
  <si>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</si>
  <si>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</si>
  <si>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</si>
  <si>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</si>
  <si>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</si>
  <si>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</si>
  <si>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</si>
  <si>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</si>
  <si>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</si>
  <si>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</si>
  <si>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</si>
  <si>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</si>
  <si>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</si>
  <si>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</si>
  <si>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</si>
  <si>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</si>
  <si>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</si>
  <si>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</si>
  <si>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</si>
  <si>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</si>
  <si>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</si>
  <si>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</si>
  <si>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</si>
  <si>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</si>
  <si>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</si>
  <si>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</si>
  <si>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</si>
  <si>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</si>
  <si>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</si>
  <si>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</si>
  <si>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</si>
  <si>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</si>
  <si>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</si>
  <si>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</si>
  <si>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</si>
  <si>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</si>
  <si>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</si>
  <si>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</si>
  <si>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</si>
  <si>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</si>
  <si>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</si>
  <si>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</si>
  <si>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</si>
  <si>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</si>
  <si>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</si>
  <si>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</si>
  <si>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</si>
  <si>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</si>
  <si>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</si>
  <si>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</si>
  <si>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</si>
  <si>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</si>
  <si>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</si>
  <si>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</si>
  <si>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</si>
  <si>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</si>
  <si>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</si>
  <si>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</si>
  <si>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</si>
  <si>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</si>
  <si>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</si>
  <si>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</si>
  <si>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</si>
  <si>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</si>
  <si>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</si>
  <si>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</si>
  <si>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</si>
  <si>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</si>
  <si>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</si>
  <si>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</si>
  <si>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</si>
  <si>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</si>
  <si>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</si>
  <si>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</si>
  <si>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</si>
  <si>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</si>
  <si>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</si>
  <si>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</si>
  <si>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</si>
  <si>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</si>
  <si>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</si>
  <si>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</si>
  <si>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</si>
  <si>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</si>
  <si>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</si>
  <si>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</si>
  <si>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</si>
  <si>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</si>
  <si>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</si>
  <si>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</si>
  <si>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</si>
  <si>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</si>
  <si>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</si>
  <si>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</si>
  <si>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</si>
  <si>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</si>
  <si>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</si>
  <si>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</si>
  <si>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</si>
  <si>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</si>
  <si>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</si>
  <si>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</si>
  <si>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</si>
  <si>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</si>
  <si>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</si>
  <si>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</si>
  <si>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</si>
  <si>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</si>
  <si>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</si>
  <si>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</si>
  <si>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</si>
  <si>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</si>
  <si>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</si>
  <si>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</si>
  <si>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</si>
  <si>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</si>
  <si>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</si>
  <si>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</si>
  <si>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</si>
  <si>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</si>
  <si>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</si>
  <si>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</si>
  <si>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</si>
  <si>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</si>
  <si>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</si>
  <si>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</si>
  <si>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</si>
  <si>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</si>
  <si>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</si>
  <si>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</si>
  <si>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</si>
  <si>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</si>
  <si>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</si>
  <si>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</si>
  <si>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</si>
  <si>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</si>
  <si>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</si>
  <si>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</si>
  <si>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</si>
  <si>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</si>
  <si>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</si>
  <si>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</si>
  <si>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</si>
  <si>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</si>
  <si>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</si>
  <si>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</si>
  <si>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</si>
  <si>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</si>
  <si>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</si>
  <si>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</si>
  <si>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</si>
  <si>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</si>
  <si>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</si>
  <si>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</si>
  <si>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</si>
  <si>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</si>
  <si>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</si>
  <si>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</si>
  <si>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</si>
  <si>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</si>
  <si>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</si>
  <si>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</si>
  <si>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</si>
  <si>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</si>
  <si>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</si>
  <si>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</si>
  <si>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</si>
  <si>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</si>
  <si>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</si>
  <si>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</si>
  <si>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</si>
  <si>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</si>
  <si>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</si>
  <si>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</si>
  <si>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</si>
  <si>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</si>
  <si>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</si>
  <si>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</si>
  <si>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</si>
  <si>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</si>
  <si>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</si>
  <si>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</si>
  <si>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</si>
  <si>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</si>
  <si>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</si>
  <si>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</si>
  <si>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</si>
  <si>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</si>
  <si>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</si>
  <si>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</si>
  <si>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</si>
  <si>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</si>
  <si>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</si>
  <si>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</si>
  <si>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</si>
  <si>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</si>
  <si>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</si>
  <si>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</si>
  <si>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</si>
  <si>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</si>
  <si>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</si>
  <si>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</si>
  <si>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</si>
  <si>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</si>
  <si>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</si>
  <si>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</si>
  <si>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</si>
  <si>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</si>
  <si>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</si>
  <si>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</si>
  <si>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</si>
  <si>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</si>
  <si>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</si>
  <si>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</si>
  <si>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</si>
  <si>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</si>
  <si>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</si>
  <si>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</si>
  <si>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</si>
  <si>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</si>
  <si>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</si>
  <si>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</si>
  <si>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</si>
  <si>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</si>
  <si>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</si>
  <si>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</si>
  <si>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</si>
  <si>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</si>
  <si>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</si>
  <si>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</si>
  <si>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</si>
  <si>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</si>
  <si>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</si>
  <si>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</si>
  <si>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</si>
  <si>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</si>
  <si>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</si>
  <si>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</si>
  <si>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</si>
  <si>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</si>
  <si>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</si>
  <si>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</si>
  <si>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</si>
  <si>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</si>
  <si>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</si>
  <si>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</si>
  <si>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</si>
  <si>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</si>
  <si>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</si>
  <si>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</si>
  <si>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</si>
  <si>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</si>
  <si>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</si>
  <si>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</si>
  <si>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</si>
  <si>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</si>
  <si>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</si>
  <si>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</si>
  <si>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</si>
  <si>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</si>
  <si>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</si>
  <si>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</si>
  <si>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</si>
  <si>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</si>
  <si>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</si>
  <si>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</si>
  <si>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</si>
  <si>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</si>
  <si>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</si>
  <si>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</si>
  <si>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</si>
  <si>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</si>
  <si>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</si>
  <si>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</si>
  <si>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</si>
  <si>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</si>
  <si>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</si>
  <si>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</si>
  <si>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</si>
  <si>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</si>
  <si>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</si>
  <si>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</si>
  <si>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</si>
  <si>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</si>
  <si>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</si>
  <si>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</si>
  <si>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</si>
  <si>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</si>
  <si>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</si>
  <si>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</si>
  <si>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</si>
  <si>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</si>
  <si>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</si>
  <si>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</si>
  <si>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</si>
  <si>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</si>
  <si>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</si>
  <si>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</si>
  <si>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</si>
  <si>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</si>
  <si>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</si>
  <si>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</si>
  <si>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</si>
  <si>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</si>
  <si>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</si>
  <si>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</si>
  <si>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</si>
  <si>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</si>
  <si>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</si>
  <si>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</si>
  <si>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</si>
  <si>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</si>
  <si>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</si>
  <si>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</si>
  <si>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</si>
  <si>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</si>
  <si>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</si>
  <si>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</si>
  <si>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</si>
  <si>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</si>
  <si>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</si>
  <si>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</si>
  <si>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</si>
  <si>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</si>
  <si>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</si>
  <si>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</si>
  <si>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</si>
  <si>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</si>
  <si>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</si>
  <si>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</si>
  <si>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</si>
  <si>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</si>
  <si>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</si>
  <si>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</si>
  <si>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</si>
  <si>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</si>
  <si>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</si>
  <si>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</si>
  <si>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</si>
  <si>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</si>
  <si>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</si>
  <si>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</si>
  <si>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</si>
  <si>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</si>
  <si>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</si>
  <si>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</si>
  <si>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</si>
  <si>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</si>
  <si>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</si>
  <si>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</si>
  <si>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</si>
  <si>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</si>
  <si>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</si>
  <si>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</si>
  <si>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</si>
  <si>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</si>
  <si>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</si>
  <si>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</si>
  <si>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</si>
  <si>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</si>
  <si>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</si>
  <si>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</si>
  <si>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</si>
  <si>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</si>
  <si>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</si>
  <si>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</si>
  <si>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</si>
  <si>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</si>
  <si>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</si>
  <si>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</si>
  <si>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</si>
  <si>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</si>
  <si>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</si>
  <si>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</si>
  <si>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</si>
  <si>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</si>
  <si>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</si>
  <si>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</si>
  <si>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</si>
  <si>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</si>
  <si>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</si>
  <si>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</si>
  <si>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</si>
  <si>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</si>
  <si>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</si>
  <si>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</si>
  <si>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</si>
  <si>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</si>
  <si>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</si>
  <si>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</si>
  <si>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</si>
  <si>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</si>
  <si>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</si>
  <si>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</si>
  <si>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</si>
  <si>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</si>
  <si>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</si>
  <si>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</si>
  <si>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</si>
  <si>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</si>
  <si>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</si>
  <si>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</si>
  <si>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</si>
  <si>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</si>
  <si>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</si>
  <si>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</si>
  <si>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</si>
  <si>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</si>
  <si>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</si>
  <si>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</si>
  <si>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</si>
  <si>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</si>
  <si>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</si>
  <si>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</si>
  <si>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</si>
  <si>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</si>
  <si>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</si>
  <si>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</si>
  <si>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</si>
  <si>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</si>
  <si>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</si>
  <si>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</si>
  <si>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</si>
  <si>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</si>
  <si>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</si>
  <si>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</si>
  <si>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</si>
  <si>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</si>
  <si>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</si>
  <si>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</si>
  <si>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</si>
  <si>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</si>
  <si>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</si>
  <si>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</si>
  <si>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</si>
  <si>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</si>
  <si>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</si>
  <si>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</si>
  <si>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</si>
  <si>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</si>
  <si>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</si>
  <si>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</si>
  <si>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</si>
  <si>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</si>
  <si>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</si>
  <si>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</si>
  <si>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</si>
  <si>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</si>
  <si>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</si>
  <si>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</si>
  <si>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</si>
  <si>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</si>
  <si>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</si>
  <si>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</si>
  <si>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</si>
  <si>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</si>
  <si>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</si>
  <si>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</si>
  <si>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</si>
  <si>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</si>
  <si>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</si>
  <si>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</si>
  <si>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</si>
  <si>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</si>
  <si>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</si>
  <si>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</si>
  <si>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</si>
  <si>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</si>
  <si>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</si>
  <si>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</si>
  <si>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</si>
  <si>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</si>
  <si>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</si>
  <si>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</si>
  <si>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</si>
  <si>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</si>
  <si>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</si>
  <si>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</si>
  <si>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</si>
  <si>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</si>
  <si>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</si>
  <si>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</si>
  <si>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</si>
  <si>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</si>
  <si>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</si>
  <si>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</si>
  <si>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</si>
  <si>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</si>
  <si>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</si>
  <si>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</si>
  <si>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</si>
  <si>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</si>
  <si>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</si>
  <si>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</si>
  <si>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</si>
  <si>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</si>
  <si>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</si>
  <si>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</si>
  <si>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</si>
  <si>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</si>
  <si>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</si>
  <si>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</si>
  <si>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</si>
  <si>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</si>
  <si>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</si>
  <si>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</si>
  <si>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</si>
  <si>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</si>
  <si>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</si>
  <si>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</si>
  <si>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</si>
  <si>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</si>
  <si>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</si>
  <si>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</si>
  <si>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</si>
  <si>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</si>
  <si>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</si>
  <si>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</si>
  <si>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</si>
  <si>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</si>
  <si>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</si>
  <si>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</si>
  <si>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</si>
  <si>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</si>
  <si>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</si>
  <si>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</si>
  <si>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</si>
  <si>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</si>
  <si>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</si>
  <si>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</si>
  <si>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</si>
  <si>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</si>
  <si>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</si>
  <si>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</si>
  <si>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</si>
  <si>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</si>
  <si>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</si>
  <si>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</si>
  <si>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</si>
  <si>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</si>
  <si>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</si>
  <si>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</si>
  <si>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</si>
  <si>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</si>
  <si>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</si>
  <si>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</si>
  <si>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</si>
  <si>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</si>
  <si>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</si>
  <si>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</si>
  <si>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</si>
  <si>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</si>
  <si>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</si>
  <si>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</si>
  <si>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</si>
  <si>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</si>
  <si>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</si>
  <si>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</si>
  <si>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</si>
  <si>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</si>
  <si>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</si>
  <si>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</si>
  <si>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</si>
  <si>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</si>
  <si>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</si>
  <si>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</si>
  <si>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</si>
  <si>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</si>
  <si>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</si>
  <si>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</si>
  <si>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</si>
  <si>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</si>
  <si>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</si>
  <si>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</si>
  <si>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</si>
  <si>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</si>
  <si>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</si>
  <si>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</si>
  <si>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</si>
  <si>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</si>
  <si>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</si>
  <si>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</si>
  <si>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</si>
  <si>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</si>
  <si>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</si>
  <si>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</si>
  <si>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</si>
  <si>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</si>
  <si>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</si>
  <si>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</si>
  <si>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</si>
  <si>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</si>
  <si>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</si>
  <si>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</si>
  <si>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</si>
  <si>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</si>
  <si>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</si>
  <si>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</si>
  <si>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</si>
  <si>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</si>
  <si>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</si>
  <si>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</si>
  <si>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</si>
  <si>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</si>
  <si>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</si>
  <si>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</si>
  <si>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</si>
  <si>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</si>
  <si>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</si>
  <si>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</si>
  <si>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</si>
  <si>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</si>
  <si>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</si>
  <si>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</si>
  <si>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</si>
  <si>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</si>
  <si>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</si>
  <si>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</si>
  <si>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</si>
  <si>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</si>
  <si>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</si>
  <si>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</si>
  <si>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</si>
  <si>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</si>
  <si>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</si>
  <si>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</si>
  <si>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</si>
  <si>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</si>
  <si>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</si>
  <si>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</si>
  <si>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</si>
  <si>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</si>
  <si>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</si>
  <si>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</si>
  <si>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</si>
  <si>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</si>
  <si>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</si>
  <si>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</si>
  <si>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</si>
  <si>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</si>
  <si>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</si>
  <si>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</si>
  <si>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</si>
  <si>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</si>
  <si>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</si>
  <si>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</si>
  <si>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</si>
  <si>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</si>
  <si>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</si>
  <si>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</si>
  <si>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</si>
  <si>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</si>
  <si>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</si>
  <si>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</si>
  <si>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</si>
  <si>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</si>
  <si>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</si>
  <si>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</si>
  <si>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</si>
  <si>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</si>
  <si>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</si>
  <si>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</si>
  <si>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</si>
  <si>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</si>
  <si>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</si>
  <si>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</si>
  <si>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</si>
  <si>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</si>
  <si>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</si>
  <si>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</si>
  <si>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</si>
  <si>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</si>
  <si>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</si>
  <si>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</si>
  <si>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</si>
  <si>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</si>
  <si>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</si>
  <si>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</si>
  <si>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</si>
  <si>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</si>
  <si>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</si>
  <si>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</si>
  <si>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</si>
  <si>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</si>
  <si>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</si>
  <si>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</si>
  <si>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</si>
  <si>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</si>
  <si>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</si>
  <si>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</si>
  <si>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</si>
  <si>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</si>
  <si>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</si>
  <si>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</si>
  <si>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</si>
  <si>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</si>
  <si>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</si>
  <si>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</si>
  <si>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</si>
  <si>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</si>
  <si>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</si>
  <si>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</si>
  <si>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</si>
  <si>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</si>
  <si>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</si>
  <si>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</si>
  <si>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</si>
  <si>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</si>
  <si>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</si>
  <si>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</si>
  <si>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</si>
  <si>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</si>
  <si>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</si>
  <si>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</si>
  <si>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</si>
  <si>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</si>
  <si>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</si>
  <si>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</si>
  <si>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</si>
  <si>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</si>
  <si>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</si>
  <si>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</si>
  <si>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</si>
  <si>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</si>
  <si>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</si>
  <si>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</si>
  <si>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</si>
  <si>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</si>
  <si>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</si>
  <si>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</si>
  <si>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</si>
  <si>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</si>
  <si>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</si>
  <si>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</si>
  <si>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</si>
  <si>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</si>
  <si>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</si>
  <si>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</si>
  <si>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</si>
  <si>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</si>
  <si>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</si>
  <si>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</si>
  <si>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</si>
  <si>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</si>
  <si>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</si>
  <si>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</si>
  <si>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</si>
  <si>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</si>
  <si>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</si>
  <si>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</si>
  <si>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</si>
  <si>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</si>
  <si>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</si>
  <si>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</si>
  <si>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</si>
  <si>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</si>
  <si>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</si>
  <si>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</si>
  <si>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</si>
  <si>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</si>
  <si>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</si>
  <si>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</si>
  <si>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</si>
  <si>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</si>
  <si>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</si>
  <si>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</si>
  <si>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</si>
  <si>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</si>
  <si>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</si>
  <si>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</si>
  <si>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</si>
  <si>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</si>
  <si>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</si>
  <si>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</si>
  <si>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</si>
  <si>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</si>
  <si>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</si>
  <si>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</si>
  <si>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</si>
  <si>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</si>
  <si>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</si>
  <si>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</si>
  <si>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</si>
  <si>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</si>
  <si>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</si>
  <si>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</si>
  <si>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</si>
  <si>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</si>
  <si>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</si>
  <si>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</si>
  <si>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</si>
  <si>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</si>
  <si>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</si>
  <si>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</si>
  <si>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</si>
  <si>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</si>
  <si>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</si>
  <si>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</si>
  <si>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</si>
  <si>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</si>
  <si>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</si>
  <si>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</si>
  <si>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</si>
  <si>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</si>
  <si>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</si>
  <si>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</si>
  <si>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</si>
  <si>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</si>
  <si>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</si>
  <si>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</si>
  <si>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</si>
  <si>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</si>
  <si>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</si>
  <si>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</si>
  <si>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</si>
  <si>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</si>
  <si>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</si>
  <si>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</si>
  <si>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</si>
  <si>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</si>
  <si>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</si>
  <si>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</si>
  <si>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</si>
  <si>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</si>
  <si>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</si>
  <si>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</si>
  <si>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</si>
  <si>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</si>
  <si>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</si>
  <si>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</si>
  <si>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</si>
  <si>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</si>
  <si>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</si>
  <si>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</si>
  <si>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</si>
  <si>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</si>
  <si>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</si>
  <si>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</si>
  <si>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</si>
  <si>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</si>
  <si>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</si>
  <si>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</si>
  <si>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</si>
  <si>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</si>
  <si>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</si>
  <si>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</si>
  <si>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</si>
  <si>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</si>
  <si>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</si>
  <si>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</si>
  <si>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</si>
  <si>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</si>
  <si>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</si>
  <si>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</si>
  <si>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</si>
  <si>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</si>
  <si>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</si>
  <si>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</si>
  <si>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</si>
  <si>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</si>
  <si>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</si>
  <si>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</si>
  <si>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</si>
  <si>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</si>
  <si>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</si>
  <si>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</si>
  <si>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</si>
  <si>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</si>
  <si>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</si>
  <si>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</si>
  <si>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</si>
  <si>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</si>
  <si>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</si>
  <si>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</si>
  <si>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</si>
  <si>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</si>
  <si>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</si>
  <si>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</si>
  <si>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</si>
  <si>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</si>
  <si>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</si>
  <si>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</si>
  <si>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</si>
  <si>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</si>
  <si>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</si>
  <si>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</si>
  <si>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</si>
  <si>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</si>
  <si>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</si>
  <si>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</si>
  <si>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</si>
  <si>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</si>
  <si>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</si>
  <si>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</si>
  <si>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</si>
  <si>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</si>
  <si>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</si>
  <si>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</si>
  <si>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</si>
  <si>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</si>
  <si>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</si>
  <si>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</si>
  <si>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</si>
  <si>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</si>
  <si>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</si>
  <si>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</si>
  <si>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</si>
  <si>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</si>
  <si>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</si>
  <si>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</si>
  <si>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</si>
  <si>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</si>
  <si>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</si>
  <si>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</si>
  <si>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</si>
  <si>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</si>
  <si>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</si>
  <si>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</si>
  <si>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</si>
  <si>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</si>
  <si>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</si>
  <si>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</si>
  <si>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</si>
  <si>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</si>
  <si>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</si>
  <si>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</si>
  <si>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</si>
  <si>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</si>
  <si>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</si>
  <si>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</si>
  <si>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</si>
  <si>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</si>
  <si>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</si>
  <si>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</si>
  <si>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</si>
  <si>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</si>
  <si>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</si>
  <si>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</si>
  <si>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</si>
  <si>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</si>
  <si>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</si>
  <si>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</si>
  <si>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</si>
  <si>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</si>
  <si>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</si>
  <si>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</si>
  <si>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</si>
  <si>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</si>
  <si>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</si>
  <si>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</si>
  <si>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</si>
  <si>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</si>
  <si>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</si>
  <si>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</si>
  <si>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</si>
  <si>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</si>
  <si>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</si>
  <si>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</si>
  <si>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</si>
  <si>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</si>
  <si>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</si>
  <si>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</si>
  <si>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</si>
  <si>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</si>
  <si>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</si>
  <si>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</si>
  <si>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</si>
  <si>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</si>
  <si>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</si>
  <si>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</si>
  <si>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</si>
  <si>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</si>
  <si>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</si>
  <si>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</si>
  <si>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</si>
  <si>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</si>
  <si>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</si>
  <si>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</si>
  <si>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</si>
  <si>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</si>
  <si>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</si>
  <si>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</si>
  <si>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</si>
  <si>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</si>
  <si>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</si>
  <si>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</si>
  <si>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</si>
  <si>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</si>
  <si>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</si>
  <si>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</si>
  <si>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</si>
  <si>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</si>
  <si>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</si>
  <si>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</si>
  <si>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</si>
  <si>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</si>
  <si>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</si>
  <si>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</si>
  <si>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</si>
  <si>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</si>
  <si>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</si>
  <si>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</si>
  <si>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</si>
  <si>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</si>
  <si>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</si>
  <si>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</si>
  <si>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</si>
  <si>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</si>
  <si>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</si>
  <si>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</si>
  <si>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</si>
  <si>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</si>
  <si>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</si>
  <si>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</si>
  <si>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</si>
  <si>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</si>
  <si>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</si>
  <si>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</si>
  <si>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</si>
  <si>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</si>
  <si>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</si>
  <si>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</si>
  <si>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</si>
  <si>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</si>
  <si>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</si>
  <si>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</si>
  <si>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</si>
  <si>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</si>
  <si>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</si>
  <si>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</si>
  <si>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</si>
  <si>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</si>
  <si>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</si>
  <si>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</si>
  <si>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</si>
  <si>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</si>
  <si>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</si>
  <si>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</si>
  <si>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</si>
  <si>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</si>
  <si>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</si>
  <si>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</si>
  <si>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</si>
  <si>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</si>
  <si>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</si>
  <si>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</si>
  <si>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</si>
  <si>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</si>
  <si>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</si>
  <si>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</si>
  <si>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</si>
  <si>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</si>
  <si>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</si>
  <si>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</si>
  <si>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</si>
  <si>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</si>
  <si>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</si>
  <si>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</si>
  <si>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</si>
  <si>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</si>
  <si>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</si>
  <si>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</si>
  <si>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</si>
  <si>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</si>
  <si>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</si>
  <si>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</si>
  <si>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</si>
  <si>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</si>
  <si>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</si>
  <si>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</si>
  <si>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</si>
  <si>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</si>
  <si>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</si>
  <si>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</si>
  <si>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</si>
  <si>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</si>
  <si>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</si>
  <si>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</si>
  <si>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</si>
  <si>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</si>
  <si>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</si>
  <si>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</si>
  <si>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</si>
  <si>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</si>
  <si>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</si>
  <si>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</si>
  <si>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</si>
  <si>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</si>
  <si>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</si>
  <si>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</si>
  <si>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</si>
  <si>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</si>
  <si>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</si>
  <si>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</si>
  <si>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</si>
  <si>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</si>
  <si>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</si>
  <si>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</si>
  <si>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</si>
  <si>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</si>
  <si>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</si>
  <si>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</si>
  <si>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</si>
  <si>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</si>
  <si>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</si>
  <si>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</si>
  <si>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</si>
  <si>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</si>
  <si>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</si>
  <si>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</si>
  <si>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</si>
  <si>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</si>
  <si>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</si>
  <si>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</si>
  <si>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</si>
  <si>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</si>
  <si>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</si>
  <si>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</si>
  <si>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</si>
  <si>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</si>
  <si>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</si>
  <si>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</si>
  <si>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</si>
  <si>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</si>
  <si>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</si>
  <si>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</si>
  <si>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</si>
  <si>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</si>
  <si>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</si>
  <si>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</si>
  <si>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</si>
  <si>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</si>
  <si>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</si>
  <si>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</si>
  <si>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</si>
  <si>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</si>
  <si>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</si>
  <si>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</si>
  <si>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</si>
  <si>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</si>
  <si>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</si>
  <si>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</si>
  <si>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</si>
  <si>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</si>
  <si>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</si>
  <si>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</si>
  <si>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</si>
  <si>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</si>
  <si>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</si>
  <si>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</si>
  <si>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</si>
  <si>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</si>
  <si>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</si>
  <si>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</si>
  <si>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</si>
  <si>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</si>
  <si>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</si>
  <si>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</si>
  <si>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</si>
  <si>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</si>
  <si>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</si>
  <si>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</si>
  <si>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</si>
  <si>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</si>
  <si>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</si>
  <si>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</si>
  <si>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</si>
  <si>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</si>
  <si>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</si>
  <si>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</si>
  <si>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</si>
  <si>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</si>
  <si>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</si>
  <si>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</si>
  <si>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</si>
  <si>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</si>
  <si>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</si>
  <si>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</si>
  <si>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</si>
  <si>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</si>
  <si>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</si>
  <si>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</si>
  <si>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</si>
  <si>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</si>
  <si>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</si>
  <si>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</si>
  <si>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</si>
  <si>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</si>
  <si>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</si>
  <si>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</si>
  <si>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</si>
  <si>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</si>
  <si>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</si>
  <si>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</si>
  <si>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</si>
  <si>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</si>
  <si>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</si>
  <si>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</si>
  <si>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</si>
  <si>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</si>
  <si>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</si>
  <si>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</si>
  <si>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</si>
  <si>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</si>
  <si>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</si>
  <si>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</si>
  <si>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</si>
  <si>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</si>
  <si>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</si>
  <si>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</si>
  <si>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</si>
  <si>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</si>
  <si>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</si>
  <si>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</si>
  <si>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</si>
  <si>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</si>
  <si>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</si>
  <si>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</si>
  <si>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</si>
  <si>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</si>
  <si>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</si>
  <si>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</si>
  <si>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</si>
  <si>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</si>
  <si>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</si>
  <si>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</si>
  <si>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</si>
  <si>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</si>
  <si>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</si>
  <si>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</si>
  <si>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</si>
  <si>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</si>
  <si>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</si>
  <si>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</si>
  <si>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</si>
  <si>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</si>
  <si>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</si>
  <si>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</si>
  <si>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</si>
  <si>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</si>
  <si>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</si>
  <si>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</si>
  <si>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</si>
  <si>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</si>
  <si>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</si>
  <si>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</si>
  <si>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</si>
  <si>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</si>
  <si>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</si>
  <si>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</si>
  <si>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</si>
  <si>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</si>
  <si>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</si>
  <si>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</si>
  <si>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</si>
  <si>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</si>
  <si>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</si>
  <si>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</si>
  <si>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</si>
  <si>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</si>
  <si>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</si>
  <si>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</si>
  <si>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</si>
  <si>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</si>
  <si>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</si>
  <si>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</si>
  <si>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</si>
  <si>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</si>
  <si>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</si>
  <si>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</si>
  <si>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</si>
  <si>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</si>
  <si>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</si>
  <si>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</si>
  <si>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</si>
  <si>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</si>
  <si>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</si>
  <si>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</si>
  <si>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</si>
  <si>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</si>
  <si>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</si>
  <si>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</si>
  <si>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</si>
  <si>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</si>
  <si>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</si>
  <si>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</si>
  <si>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</si>
  <si>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</si>
  <si>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</si>
  <si>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</si>
  <si>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</si>
  <si>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</si>
  <si>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</si>
  <si>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</si>
  <si>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</si>
  <si>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</si>
  <si>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</si>
  <si>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</si>
  <si>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</si>
  <si>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</si>
  <si>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</si>
  <si>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</si>
  <si>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</si>
  <si>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</si>
  <si>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</si>
  <si>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</si>
  <si>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</si>
  <si>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</si>
  <si>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</si>
  <si>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</si>
  <si>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</si>
  <si>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</si>
  <si>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</si>
  <si>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</si>
  <si>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</si>
  <si>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</si>
  <si>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</si>
  <si>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</si>
  <si>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</si>
  <si>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</si>
  <si>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</si>
  <si>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</si>
  <si>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</si>
  <si>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</si>
  <si>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</si>
  <si>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</si>
  <si>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</si>
  <si>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</si>
  <si>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</si>
  <si>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</si>
  <si>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</si>
  <si>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</si>
  <si>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</si>
  <si>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</si>
  <si>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</si>
  <si>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</si>
  <si>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</si>
  <si>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</si>
  <si>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</si>
  <si>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</si>
  <si>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</si>
  <si>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</si>
  <si>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</si>
  <si>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</si>
  <si>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</si>
  <si>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</si>
  <si>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</si>
  <si>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</si>
  <si>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</si>
  <si>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</si>
  <si>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</si>
  <si>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</si>
  <si>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</si>
  <si>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</si>
  <si>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</si>
  <si>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</si>
  <si>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</si>
  <si>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</si>
  <si>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</si>
  <si>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</si>
  <si>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</si>
  <si>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</si>
  <si>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</si>
  <si>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</si>
  <si>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</si>
  <si>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</si>
  <si>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</si>
  <si>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</si>
  <si>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</si>
  <si>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</si>
  <si>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</si>
  <si>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</si>
  <si>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</si>
  <si>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</si>
  <si>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</si>
  <si>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</si>
  <si>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</si>
  <si>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</si>
  <si>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</si>
  <si>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</si>
  <si>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</si>
  <si>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</si>
  <si>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</si>
  <si>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</si>
  <si>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</si>
  <si>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</si>
  <si>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</si>
  <si>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</si>
  <si>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</si>
  <si>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</si>
  <si>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</si>
  <si>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</si>
  <si>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</si>
  <si>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</si>
  <si>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</si>
  <si>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</si>
  <si>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</si>
  <si>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</si>
  <si>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</si>
  <si>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</si>
  <si>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</si>
  <si>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</si>
  <si>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</si>
  <si>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</si>
  <si>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</si>
  <si>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</si>
  <si>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</si>
  <si>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</si>
  <si>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</si>
  <si>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</si>
  <si>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</si>
  <si>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</si>
  <si>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</si>
  <si>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</si>
  <si>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</si>
  <si>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</si>
  <si>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</si>
  <si>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</si>
  <si>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</si>
  <si>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</si>
  <si>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</si>
  <si>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</si>
  <si>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</si>
  <si>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</si>
  <si>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</si>
  <si>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</si>
  <si>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</si>
  <si>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</si>
  <si>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</si>
  <si>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</si>
  <si>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</si>
  <si>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</si>
  <si>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</si>
  <si>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</si>
  <si>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</si>
  <si>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</si>
  <si>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</si>
  <si>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</si>
  <si>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</si>
  <si>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</si>
  <si>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</si>
  <si>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</si>
  <si>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</si>
  <si>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</si>
  <si>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</si>
  <si>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</si>
  <si>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</si>
  <si>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</si>
  <si>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</si>
  <si>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</si>
  <si>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</si>
  <si>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</si>
  <si>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</si>
  <si>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</si>
  <si>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</si>
  <si>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</si>
  <si>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</si>
  <si>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</si>
  <si>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</si>
  <si>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</si>
  <si>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</si>
  <si>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</si>
  <si>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</si>
  <si>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</si>
  <si>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</si>
  <si>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</si>
  <si>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</si>
  <si>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</si>
  <si>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</si>
  <si>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</si>
  <si>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</si>
  <si>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</si>
  <si>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</si>
  <si>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</si>
  <si>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</si>
  <si>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</si>
  <si>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</si>
  <si>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</si>
  <si>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</si>
  <si>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</si>
  <si>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</si>
  <si>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</si>
  <si>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</si>
  <si>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</si>
  <si>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</si>
  <si>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</si>
  <si>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</si>
  <si>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</si>
  <si>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</si>
  <si>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</si>
  <si>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</si>
  <si>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</si>
  <si>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</si>
  <si>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</si>
  <si>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</si>
  <si>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</si>
  <si>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</si>
  <si>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</si>
  <si>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</si>
  <si>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</si>
  <si>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</si>
  <si>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</si>
  <si>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</si>
  <si>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</si>
  <si>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</si>
  <si>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</si>
  <si>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</si>
  <si>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</si>
  <si>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</si>
  <si>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</si>
  <si>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</si>
  <si>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</si>
  <si>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</si>
  <si>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</si>
  <si>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</si>
  <si>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</si>
  <si>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</si>
  <si>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</si>
  <si>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</si>
  <si>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</si>
  <si>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</si>
  <si>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</si>
  <si>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</si>
  <si>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</si>
  <si>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</si>
  <si>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</si>
  <si>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</si>
  <si>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</si>
  <si>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</si>
  <si>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</si>
  <si>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</si>
  <si>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</si>
  <si>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</si>
  <si>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</si>
  <si>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</si>
  <si>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</si>
  <si>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</si>
  <si>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</si>
  <si>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</si>
  <si>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</si>
  <si>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</si>
  <si>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</si>
  <si>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</si>
  <si>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</si>
  <si>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</si>
  <si>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</si>
  <si>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</si>
  <si>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</si>
  <si>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</si>
  <si>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</si>
  <si>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</si>
  <si>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</si>
  <si>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</si>
  <si>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</si>
  <si>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</si>
  <si>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</si>
  <si>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</si>
  <si>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</si>
  <si>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</si>
  <si>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</si>
  <si>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</si>
  <si>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</si>
  <si>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</si>
  <si>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</si>
  <si>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</si>
  <si>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</si>
  <si>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</si>
  <si>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</si>
  <si>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</si>
  <si>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</si>
  <si>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</si>
  <si>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</si>
  <si>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</si>
  <si>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</si>
  <si>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</si>
  <si>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</si>
  <si>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</si>
  <si>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</si>
  <si>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</si>
  <si>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</si>
  <si>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</si>
  <si>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</si>
  <si>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</si>
  <si>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</si>
  <si>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</si>
  <si>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</si>
  <si>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</si>
  <si>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</si>
  <si>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</si>
  <si>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</si>
  <si>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</si>
  <si>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</si>
  <si>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</si>
  <si>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</si>
  <si>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</si>
  <si>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</si>
  <si>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</si>
  <si>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</si>
  <si>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</si>
  <si>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</si>
  <si>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</si>
  <si>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</si>
  <si>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</si>
  <si>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</si>
  <si>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</si>
  <si>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</si>
  <si>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</si>
  <si>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</si>
  <si>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</si>
  <si>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</si>
  <si>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</si>
  <si>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</si>
  <si>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</si>
  <si>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</si>
  <si>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</si>
  <si>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</si>
  <si>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</si>
  <si>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</si>
  <si>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</si>
  <si>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</si>
  <si>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</si>
  <si>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</si>
  <si>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</si>
  <si>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</si>
  <si>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</si>
  <si>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</si>
  <si>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</si>
  <si>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</si>
  <si>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</si>
  <si>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</si>
  <si>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</si>
  <si>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</si>
  <si>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</si>
  <si>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</si>
  <si>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</si>
  <si>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</si>
  <si>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</si>
  <si>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</si>
  <si>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</si>
  <si>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</si>
  <si>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</si>
  <si>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</si>
  <si>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</si>
  <si>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</si>
  <si>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</si>
  <si>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</si>
  <si>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</si>
  <si>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</si>
  <si>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</si>
  <si>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</si>
  <si>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</si>
  <si>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</si>
  <si>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</si>
  <si>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</si>
  <si>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</si>
  <si>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</si>
  <si>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</si>
  <si>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</si>
  <si>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</si>
  <si>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</si>
  <si>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</si>
  <si>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</si>
  <si>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</si>
  <si>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</si>
  <si>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</si>
  <si>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</si>
  <si>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</si>
  <si>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</si>
  <si>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</si>
  <si>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</si>
  <si>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</si>
  <si>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</si>
  <si>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</si>
  <si>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</si>
  <si>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</si>
  <si>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</si>
  <si>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</si>
  <si>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</si>
  <si>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</si>
  <si>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</si>
  <si>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</si>
  <si>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</si>
  <si>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</si>
  <si>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</si>
  <si>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</si>
  <si>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</si>
  <si>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</si>
  <si>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</si>
  <si>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</si>
  <si>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</si>
  <si>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</si>
  <si>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</si>
  <si>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</si>
  <si>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</si>
  <si>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</si>
  <si>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</si>
  <si>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</si>
  <si>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</si>
  <si>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</si>
  <si>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</si>
  <si>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</si>
  <si>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</si>
  <si>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</si>
  <si>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</si>
  <si>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</si>
  <si>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</si>
  <si>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</si>
  <si>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</si>
  <si>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</si>
  <si>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</si>
  <si>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</si>
  <si>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</si>
  <si>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</si>
  <si>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</si>
  <si>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</si>
  <si>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</si>
  <si>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</si>
  <si>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</si>
  <si>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</si>
  <si>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</si>
  <si>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</si>
  <si>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</si>
  <si>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</si>
  <si>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</si>
  <si>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</si>
  <si>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</si>
  <si>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</si>
  <si>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</si>
  <si>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</si>
  <si>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</si>
  <si>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</si>
  <si>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</si>
  <si>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</si>
  <si>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</si>
  <si>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</si>
  <si>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</si>
  <si>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</si>
  <si>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</si>
  <si>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</si>
  <si>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</si>
  <si>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</si>
  <si>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</si>
  <si>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</si>
  <si>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</si>
  <si>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</si>
  <si>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</si>
  <si>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</si>
  <si>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</si>
  <si>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</si>
  <si>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</si>
  <si>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</si>
  <si>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</si>
  <si>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</si>
  <si>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</si>
  <si>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</si>
  <si>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</si>
  <si>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</si>
  <si>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</si>
  <si>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</si>
  <si>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</si>
  <si>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</si>
  <si>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</si>
  <si>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</si>
  <si>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</si>
  <si>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</si>
  <si>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</si>
  <si>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</si>
  <si>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</si>
  <si>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</si>
  <si>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</si>
  <si>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</si>
  <si>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</si>
  <si>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</si>
  <si>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</si>
  <si>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</si>
  <si>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</si>
  <si>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</si>
  <si>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</si>
  <si>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</si>
  <si>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</si>
  <si>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</si>
  <si>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</si>
  <si>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</si>
  <si>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</si>
  <si>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</si>
  <si>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</si>
  <si>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</si>
  <si>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</si>
  <si>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</si>
  <si>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</si>
  <si>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</si>
  <si>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</si>
  <si>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</si>
  <si>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</si>
  <si>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</si>
  <si>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</si>
  <si>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</si>
  <si>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</si>
  <si>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</si>
  <si>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</si>
  <si>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</si>
  <si>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</si>
  <si>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</si>
  <si>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</si>
  <si>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</si>
  <si>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</si>
  <si>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</si>
  <si>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</si>
  <si>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</si>
  <si>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</si>
  <si>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</si>
  <si>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</si>
  <si>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</si>
  <si>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</si>
  <si>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</si>
  <si>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</si>
  <si>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</si>
  <si>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</si>
  <si>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</si>
  <si>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</si>
  <si>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</si>
  <si>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</si>
  <si>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</si>
  <si>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</si>
  <si>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</si>
  <si>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</si>
  <si>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</si>
  <si>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</si>
  <si>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</si>
  <si>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</si>
  <si>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</si>
  <si>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</si>
  <si>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</si>
  <si>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</si>
  <si>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</si>
  <si>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</si>
  <si>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</si>
  <si>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</si>
  <si>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</si>
  <si>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</si>
  <si>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</si>
  <si>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</si>
  <si>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</si>
  <si>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</si>
  <si>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</si>
  <si>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</si>
  <si>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</si>
  <si>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</si>
  <si>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</si>
  <si>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</si>
  <si>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</si>
  <si>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</si>
  <si>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</si>
  <si>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</si>
  <si>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</si>
  <si>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</si>
  <si>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</si>
  <si>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</si>
  <si>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</si>
  <si>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</si>
  <si>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</si>
  <si>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</si>
  <si>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</si>
  <si>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</si>
  <si>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</si>
  <si>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</si>
  <si>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</si>
  <si>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</si>
  <si>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</si>
  <si>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</si>
  <si>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</si>
  <si>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</si>
  <si>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</si>
  <si>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</si>
  <si>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</si>
  <si>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</si>
  <si>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</si>
  <si>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</si>
  <si>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</si>
  <si>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</si>
  <si>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</si>
  <si>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</si>
  <si>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</si>
  <si>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</si>
  <si>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</si>
  <si>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</si>
  <si>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</si>
  <si>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</si>
  <si>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</si>
  <si>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</si>
  <si>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</si>
  <si>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</si>
  <si>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</si>
  <si>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</si>
  <si>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</si>
  <si>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</si>
  <si>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</si>
  <si>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</si>
  <si>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</si>
  <si>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</si>
  <si>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</si>
  <si>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</si>
  <si>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</si>
  <si>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</si>
  <si>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</si>
  <si>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</si>
  <si>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</si>
  <si>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</si>
  <si>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</si>
  <si>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</si>
  <si>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</si>
  <si>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</si>
  <si>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</si>
  <si>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</si>
  <si>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</si>
  <si>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</si>
  <si>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</si>
  <si>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</si>
  <si>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</si>
  <si>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</si>
  <si>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</si>
  <si>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</si>
  <si>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</si>
  <si>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</si>
  <si>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</si>
  <si>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</si>
  <si>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</si>
  <si>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</si>
  <si>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</si>
  <si>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</si>
  <si>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</si>
  <si>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</si>
  <si>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</si>
  <si>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</si>
  <si>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</si>
  <si>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</si>
  <si>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</si>
  <si>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</si>
  <si>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</si>
  <si>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</si>
  <si>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</si>
  <si>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</si>
  <si>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</si>
  <si>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</si>
  <si>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</si>
  <si>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</si>
  <si>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</si>
  <si>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</si>
  <si>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</si>
  <si>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</si>
  <si>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</si>
  <si>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</si>
  <si>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</si>
  <si>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</si>
  <si>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</si>
  <si>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</si>
  <si>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</si>
  <si>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</si>
  <si>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</si>
  <si>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</si>
  <si>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</si>
  <si>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</si>
  <si>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</si>
  <si>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</si>
  <si>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</si>
  <si>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</si>
  <si>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</si>
  <si>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</si>
  <si>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</si>
  <si>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</si>
  <si>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</si>
  <si>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</si>
  <si>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</si>
  <si>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</si>
  <si>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</si>
  <si>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</si>
  <si>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</si>
  <si>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</si>
  <si>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</si>
  <si>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</si>
  <si>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</si>
  <si>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</si>
  <si>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</si>
  <si>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</si>
  <si>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</si>
  <si>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</si>
  <si>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</si>
  <si>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</si>
  <si>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</si>
  <si>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</si>
  <si>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</si>
  <si>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</si>
  <si>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</si>
  <si>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</si>
  <si>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</si>
  <si>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</si>
  <si>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</si>
  <si>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</si>
  <si>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</si>
  <si>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</si>
  <si>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</si>
  <si>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</si>
  <si>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</si>
  <si>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</si>
  <si>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</si>
  <si>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</si>
  <si>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</si>
  <si>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</si>
  <si>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</si>
  <si>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</si>
  <si>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</si>
  <si>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</si>
  <si>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</si>
  <si>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</si>
  <si>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</si>
  <si>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</si>
  <si>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</si>
  <si>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</si>
  <si>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</si>
  <si>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</si>
  <si>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</si>
  <si>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</si>
  <si>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</si>
  <si>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</si>
  <si>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</si>
  <si>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</si>
  <si>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</si>
  <si>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</si>
  <si>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</si>
  <si>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</si>
  <si>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</si>
  <si>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</si>
  <si>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</si>
  <si>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</si>
  <si>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</si>
  <si>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</si>
  <si>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</si>
  <si>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</si>
  <si>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</si>
  <si>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</si>
  <si>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</si>
  <si>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</si>
  <si>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</si>
  <si>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</si>
  <si>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</si>
  <si>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</si>
  <si>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</si>
  <si>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</si>
  <si>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</si>
  <si>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</si>
  <si>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</si>
  <si>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</si>
  <si>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</si>
  <si>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</si>
  <si>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</si>
  <si>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</si>
  <si>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</si>
  <si>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</si>
  <si>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</si>
  <si>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</si>
  <si>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</si>
  <si>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</si>
  <si>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</si>
  <si>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</si>
  <si>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</si>
  <si>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</si>
  <si>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</si>
  <si>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</si>
  <si>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</si>
  <si>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</si>
  <si>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</si>
  <si>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</si>
  <si>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</si>
  <si>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</si>
  <si>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</si>
  <si>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</si>
  <si>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</si>
  <si>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</si>
  <si>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</si>
  <si>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</si>
  <si>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</si>
  <si>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</si>
  <si>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</si>
  <si>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</si>
  <si>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</si>
  <si>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</si>
  <si>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</si>
  <si>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</si>
  <si>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</si>
  <si>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</si>
  <si>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</si>
  <si>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</si>
  <si>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</si>
  <si>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</si>
  <si>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</si>
  <si>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</si>
  <si>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</si>
  <si>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</si>
  <si>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</si>
  <si>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</si>
  <si>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</si>
  <si>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</si>
  <si>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</si>
  <si>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</si>
  <si>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</si>
  <si>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</si>
  <si>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</si>
  <si>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</si>
  <si>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</si>
  <si>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</si>
  <si>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</si>
  <si>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</si>
  <si>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</si>
  <si>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</si>
  <si>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</si>
  <si>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</si>
  <si>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</si>
  <si>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</si>
  <si>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</si>
  <si>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</si>
  <si>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</si>
  <si>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</si>
  <si>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</si>
  <si>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</si>
  <si>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</si>
  <si>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</si>
  <si>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</si>
  <si>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</si>
  <si>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</si>
  <si>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</si>
  <si>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</si>
  <si>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</si>
  <si>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</si>
  <si>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</si>
  <si>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</si>
  <si>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</si>
  <si>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</si>
  <si>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</si>
  <si>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</si>
  <si>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</si>
  <si>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</si>
  <si>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</si>
  <si>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</si>
  <si>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</si>
  <si>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</si>
  <si>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</si>
  <si>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</si>
  <si>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</si>
  <si>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</si>
  <si>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</si>
  <si>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</si>
  <si>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</si>
  <si>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</si>
  <si>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</si>
  <si>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</si>
  <si>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</si>
  <si>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</si>
  <si>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</si>
  <si>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</si>
  <si>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</si>
  <si>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</si>
  <si>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</si>
  <si>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</si>
  <si>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</si>
  <si>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</si>
  <si>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</si>
  <si>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</si>
  <si>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</si>
  <si>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</si>
  <si>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</si>
  <si>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</si>
  <si>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</si>
  <si>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</si>
  <si>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</si>
  <si>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</si>
  <si>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</si>
  <si>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</si>
  <si>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</si>
  <si>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</si>
  <si>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</si>
  <si>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</si>
  <si>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</si>
  <si>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</si>
  <si>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</si>
  <si>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</si>
  <si>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</si>
  <si>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</si>
  <si>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</si>
  <si>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</si>
  <si>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</si>
  <si>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</si>
  <si>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</si>
  <si>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</si>
  <si>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</si>
  <si>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</si>
  <si>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</si>
  <si>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</si>
  <si>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</si>
  <si>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</si>
  <si>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</si>
  <si>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</si>
  <si>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</si>
  <si>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</si>
  <si>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</si>
  <si>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</si>
  <si>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</si>
  <si>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</si>
  <si>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</si>
  <si>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</si>
  <si>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</si>
  <si>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</si>
  <si>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</si>
  <si>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</si>
  <si>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</si>
  <si>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</si>
  <si>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</si>
  <si>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</si>
  <si>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</si>
  <si>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</si>
  <si>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</si>
  <si>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</si>
  <si>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</si>
  <si>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</si>
  <si>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</si>
  <si>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</si>
  <si>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</si>
  <si>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</si>
  <si>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</si>
  <si>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</si>
  <si>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</si>
  <si>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</si>
  <si>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</si>
  <si>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</si>
  <si>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</si>
  <si>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</si>
  <si>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</si>
  <si>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</si>
  <si>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</si>
  <si>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</si>
  <si>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</si>
  <si>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</si>
  <si>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</si>
  <si>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</si>
  <si>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</si>
  <si>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</si>
  <si>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</si>
  <si>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</si>
  <si>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</si>
  <si>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</si>
  <si>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</si>
  <si>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</si>
  <si>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</si>
  <si>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</si>
  <si>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</si>
  <si>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</si>
  <si>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</si>
  <si>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</si>
  <si>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</si>
  <si>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</si>
  <si>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</si>
  <si>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</si>
  <si>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</si>
  <si>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</si>
  <si>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</si>
  <si>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</si>
  <si>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</si>
  <si>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</si>
  <si>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</si>
  <si>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</si>
  <si>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</si>
  <si>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</si>
  <si>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</si>
  <si>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</si>
  <si>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</si>
  <si>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</si>
  <si>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</si>
  <si>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</si>
  <si>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</si>
  <si>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</si>
  <si>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</si>
  <si>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</si>
  <si>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</si>
  <si>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</si>
  <si>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</si>
  <si>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</si>
  <si>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</si>
  <si>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</si>
  <si>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</si>
  <si>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</si>
  <si>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</si>
  <si>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</si>
  <si>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</si>
  <si>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</si>
  <si>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</si>
  <si>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</si>
  <si>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</si>
  <si>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</si>
  <si>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</si>
  <si>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</si>
  <si>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</si>
  <si>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</si>
  <si>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</si>
  <si>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</si>
  <si>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</si>
  <si>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</si>
  <si>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</si>
  <si>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</si>
  <si>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</si>
  <si>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</si>
  <si>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</si>
  <si>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</si>
  <si>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</si>
  <si>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</si>
  <si>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</si>
  <si>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</si>
  <si>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</si>
  <si>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</si>
  <si>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</si>
  <si>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</si>
  <si>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</si>
  <si>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</si>
  <si>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</si>
  <si>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</si>
  <si>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</si>
  <si>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</si>
  <si>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</si>
  <si>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</si>
  <si>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</si>
  <si>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</si>
  <si>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</si>
  <si>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</si>
  <si>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</si>
  <si>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</si>
  <si>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</si>
  <si>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</si>
  <si>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</si>
  <si>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</si>
  <si>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</si>
  <si>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</si>
  <si>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</si>
  <si>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</si>
  <si>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</si>
  <si>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</si>
  <si>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</si>
  <si>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</si>
  <si>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</si>
  <si>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</si>
  <si>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</si>
  <si>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</si>
  <si>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</si>
  <si>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</si>
  <si>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</si>
  <si>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</si>
  <si>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</si>
  <si>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</si>
  <si>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</si>
  <si>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</si>
  <si>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</si>
  <si>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</si>
  <si>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</si>
  <si>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</si>
  <si>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</si>
  <si>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</si>
  <si>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</si>
  <si>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</si>
  <si>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</si>
  <si>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</si>
  <si>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</si>
  <si>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</si>
  <si>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</si>
  <si>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</si>
  <si>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</si>
  <si>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</si>
  <si>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</si>
  <si>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</si>
  <si>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</si>
  <si>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</si>
  <si>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</si>
  <si>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</si>
  <si>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</si>
  <si>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</si>
  <si>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</si>
  <si>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</si>
  <si>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</si>
  <si>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</si>
  <si>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</si>
  <si>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</si>
  <si>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</si>
  <si>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</si>
  <si>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</si>
  <si>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</si>
  <si>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</si>
  <si>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</si>
  <si>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</si>
  <si>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</si>
  <si>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</si>
  <si>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</si>
  <si>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</si>
  <si>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</si>
  <si>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</si>
  <si>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</si>
  <si>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</si>
  <si>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</si>
  <si>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</si>
  <si>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</si>
  <si>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</si>
  <si>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</si>
  <si>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</si>
  <si>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</si>
  <si>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</si>
  <si>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</si>
  <si>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</si>
  <si>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</si>
  <si>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</si>
  <si>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</si>
  <si>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</si>
  <si>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</si>
  <si>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</si>
  <si>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</si>
  <si>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</si>
  <si>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</si>
  <si>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</si>
  <si>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</si>
  <si>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</si>
  <si>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</si>
  <si>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</si>
  <si>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</si>
  <si>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</si>
  <si>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</si>
  <si>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</si>
  <si>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</si>
  <si>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</si>
  <si>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</si>
  <si>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</si>
  <si>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</si>
  <si>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</si>
  <si>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</si>
  <si>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</si>
  <si>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</si>
  <si>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</si>
  <si>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</si>
  <si>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</si>
  <si>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</si>
  <si>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</si>
  <si>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</si>
  <si>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</si>
  <si>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</si>
  <si>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</si>
  <si>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</si>
  <si>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</si>
  <si>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</si>
  <si>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</si>
  <si>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</si>
  <si>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</si>
  <si>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</si>
  <si>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</si>
  <si>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</si>
  <si>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</si>
  <si>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</si>
  <si>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</si>
  <si>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</si>
  <si>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</si>
  <si>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</si>
  <si>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</si>
  <si>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</si>
  <si>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</si>
  <si>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</si>
  <si>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</si>
  <si>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</si>
  <si>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</si>
  <si>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</si>
  <si>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</si>
  <si>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</si>
  <si>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</si>
  <si>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</si>
  <si>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</si>
  <si>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</si>
  <si>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</si>
  <si>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</si>
  <si>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</si>
  <si>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</si>
  <si>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</si>
  <si>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</si>
  <si>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</si>
  <si>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</si>
  <si>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</si>
  <si>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</si>
  <si>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</si>
  <si>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</si>
  <si>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</si>
  <si>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</si>
  <si>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</si>
  <si>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</si>
  <si>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</si>
  <si>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</si>
  <si>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</si>
  <si>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</si>
  <si>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</si>
  <si>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</si>
  <si>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</si>
  <si>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</si>
  <si>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</si>
  <si>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</si>
  <si>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</si>
  <si>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</si>
  <si>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</si>
  <si>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</si>
  <si>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</si>
  <si>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</si>
  <si>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</si>
  <si>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</si>
  <si>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</si>
  <si>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</si>
  <si>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</si>
  <si>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</si>
  <si>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</si>
  <si>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</si>
  <si>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</si>
  <si>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</si>
  <si>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</si>
  <si>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</si>
  <si>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</si>
  <si>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</si>
  <si>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</si>
  <si>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</si>
  <si>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</si>
  <si>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</si>
  <si>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</si>
  <si>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</si>
  <si>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</si>
  <si>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</si>
  <si>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</si>
  <si>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</si>
  <si>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</si>
  <si>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</si>
  <si>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</si>
  <si>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</si>
  <si>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</si>
  <si>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</si>
  <si>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</si>
  <si>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</si>
  <si>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</si>
  <si>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</si>
  <si>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</si>
  <si>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</si>
  <si>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</si>
  <si>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</si>
  <si>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</si>
  <si>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</si>
  <si>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</si>
  <si>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</si>
  <si>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</si>
  <si>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</si>
  <si>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</si>
  <si>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</si>
  <si>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</si>
  <si>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</si>
  <si>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</si>
  <si>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</si>
  <si>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</si>
  <si>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</si>
  <si>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</si>
  <si>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</si>
  <si>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</si>
  <si>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</si>
  <si>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</si>
  <si>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</si>
  <si>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</si>
  <si>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</si>
  <si>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</si>
  <si>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</si>
  <si>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</si>
  <si>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</si>
  <si>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</si>
  <si>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</si>
  <si>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</si>
  <si>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</si>
  <si>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</si>
  <si>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</si>
  <si>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</si>
  <si>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</si>
  <si>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</si>
  <si>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</si>
  <si>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</si>
  <si>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</si>
  <si>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</si>
  <si>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</si>
  <si>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</si>
  <si>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</si>
  <si>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</si>
  <si>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</si>
  <si>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</si>
  <si>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</si>
  <si>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</si>
  <si>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</si>
  <si>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</si>
  <si>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</si>
  <si>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</si>
  <si>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</si>
  <si>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</si>
  <si>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</si>
  <si>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</si>
  <si>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</si>
  <si>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</si>
  <si>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</si>
  <si>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</si>
  <si>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</si>
  <si>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</si>
  <si>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</si>
  <si>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</si>
  <si>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</si>
  <si>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</si>
  <si>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</si>
  <si>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</si>
  <si>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</si>
  <si>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</si>
  <si>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</si>
  <si>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</si>
  <si>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</si>
  <si>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</si>
  <si>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</si>
  <si>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</si>
  <si>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</si>
  <si>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</si>
  <si>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</si>
  <si>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</si>
  <si>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</si>
  <si>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</si>
  <si>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</si>
  <si>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</si>
  <si>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</si>
  <si>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</si>
  <si>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</si>
  <si>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</si>
  <si>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</si>
  <si>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</si>
  <si>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</si>
  <si>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</si>
  <si>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</si>
  <si>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</si>
  <si>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</si>
  <si>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</si>
  <si>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</si>
  <si>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</si>
  <si>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</si>
  <si>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</si>
  <si>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</si>
  <si>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</si>
  <si>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</si>
  <si>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</si>
  <si>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</si>
  <si>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</si>
  <si>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</si>
  <si>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</si>
  <si>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</si>
  <si>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</si>
  <si>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</si>
  <si>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</si>
  <si>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</si>
  <si>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</si>
  <si>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</si>
  <si>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</si>
  <si>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</si>
  <si>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</si>
  <si>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</si>
  <si>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</si>
  <si>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</si>
  <si>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</si>
  <si>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</si>
  <si>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</si>
  <si>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</si>
  <si>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</si>
  <si>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</si>
  <si>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</si>
  <si>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</si>
  <si>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</si>
  <si>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</si>
  <si>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</si>
  <si>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</si>
  <si>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</si>
  <si>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</si>
  <si>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</si>
  <si>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</si>
  <si>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</si>
  <si>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</si>
  <si>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</si>
  <si>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</si>
  <si>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</si>
  <si>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</si>
  <si>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</si>
  <si>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</si>
  <si>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</si>
  <si>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</si>
  <si>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</si>
  <si>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</si>
  <si>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</si>
  <si>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</si>
  <si>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</si>
  <si>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</si>
  <si>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</si>
  <si>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</si>
  <si>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</si>
  <si>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</si>
  <si>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</si>
  <si>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</si>
  <si>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</si>
  <si>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</si>
  <si>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</si>
  <si>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</si>
  <si>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</si>
  <si>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</si>
  <si>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</si>
  <si>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</si>
  <si>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</si>
  <si>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</si>
  <si>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</si>
  <si>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</si>
  <si>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</si>
  <si>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</si>
  <si>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</si>
  <si>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</si>
  <si>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</si>
  <si>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</si>
  <si>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</si>
  <si>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</si>
  <si>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</si>
  <si>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</si>
  <si>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</si>
  <si>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</si>
  <si>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</si>
  <si>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</si>
  <si>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</si>
  <si>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</si>
  <si>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</si>
  <si>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</si>
  <si>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</si>
  <si>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</si>
  <si>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</si>
  <si>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</si>
  <si>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</si>
  <si>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</si>
  <si>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</si>
  <si>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</si>
  <si>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</si>
  <si>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</si>
  <si>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</si>
  <si>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</si>
  <si>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</si>
  <si>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</si>
  <si>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</si>
  <si>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</si>
  <si>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</si>
  <si>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</si>
  <si>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</si>
  <si>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</si>
  <si>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</si>
  <si>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</si>
  <si>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</si>
  <si>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</si>
  <si>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</si>
  <si>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</si>
  <si>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</si>
  <si>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</si>
  <si>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</si>
  <si>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</si>
  <si>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</si>
  <si>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</si>
  <si>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</si>
  <si>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</si>
  <si>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</si>
  <si>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</si>
  <si>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</si>
  <si>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</si>
  <si>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</si>
  <si>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</si>
  <si>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</si>
  <si>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</si>
  <si>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</si>
  <si>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</si>
  <si>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</si>
  <si>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</si>
  <si>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</si>
  <si>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</si>
  <si>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</si>
  <si>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</si>
  <si>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</si>
  <si>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</si>
  <si>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</si>
  <si>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</si>
  <si>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</si>
  <si>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</si>
  <si>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</si>
  <si>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</si>
  <si>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</si>
  <si>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</si>
  <si>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</si>
  <si>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</si>
  <si>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</si>
  <si>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</si>
  <si>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</si>
  <si>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</si>
  <si>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</si>
  <si>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</si>
  <si>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</si>
  <si>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</si>
  <si>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</si>
  <si>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</si>
  <si>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</si>
  <si>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</si>
  <si>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</si>
  <si>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</si>
  <si>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</si>
  <si>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</si>
  <si>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</si>
  <si>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</si>
  <si>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</si>
  <si>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</si>
  <si>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</si>
  <si>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</si>
  <si>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</si>
  <si>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</si>
  <si>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</si>
  <si>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</si>
  <si>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</si>
  <si>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</si>
  <si>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</si>
  <si>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</si>
  <si>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</si>
  <si>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</si>
  <si>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</si>
  <si>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</si>
  <si>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</si>
  <si>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</si>
  <si>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</si>
  <si>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</si>
  <si>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</si>
  <si>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</si>
  <si>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</si>
  <si>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</si>
  <si>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</si>
  <si>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</si>
  <si>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</si>
  <si>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</si>
  <si>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</si>
  <si>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</si>
  <si>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</si>
  <si>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</si>
  <si>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</si>
  <si>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</si>
  <si>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</si>
  <si>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</si>
  <si>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</si>
  <si>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</si>
  <si>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</si>
  <si>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</si>
  <si>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</si>
  <si>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</si>
  <si>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</si>
  <si>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</si>
  <si>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</si>
  <si>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</si>
  <si>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</si>
  <si>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</si>
  <si>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</si>
  <si>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</si>
  <si>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</si>
  <si>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</si>
  <si>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</si>
  <si>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</si>
  <si>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</si>
  <si>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</si>
  <si>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</si>
  <si>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</si>
  <si>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</si>
  <si>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</si>
  <si>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</si>
  <si>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</si>
  <si>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</si>
  <si>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</si>
  <si>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</si>
  <si>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</si>
  <si>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</si>
  <si>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</si>
  <si>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</si>
  <si>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</si>
  <si>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</si>
  <si>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</si>
  <si>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</si>
  <si>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</si>
  <si>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</si>
  <si>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</si>
  <si>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</si>
  <si>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</si>
  <si>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</si>
  <si>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</si>
  <si>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</si>
  <si>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</si>
  <si>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</si>
  <si>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</si>
  <si>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</si>
  <si>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</si>
  <si>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</si>
  <si>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</si>
  <si>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</si>
  <si>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</si>
  <si>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</si>
  <si>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</si>
  <si>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</si>
  <si>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</si>
  <si>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</si>
  <si>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</si>
  <si>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</si>
  <si>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</si>
  <si>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</si>
  <si>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</si>
  <si>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</si>
  <si>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</si>
  <si>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</si>
  <si>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</si>
  <si>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</si>
  <si>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</si>
  <si>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</si>
  <si>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</si>
  <si>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</si>
  <si>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</si>
  <si>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</si>
  <si>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</si>
  <si>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</si>
  <si>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</si>
  <si>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</si>
  <si>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</si>
  <si>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</si>
  <si>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</si>
  <si>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</si>
  <si>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</si>
  <si>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</si>
  <si>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</si>
  <si>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</si>
  <si>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</si>
  <si>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</si>
  <si>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</si>
  <si>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</si>
  <si>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</si>
  <si>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</si>
  <si>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</si>
  <si>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</si>
  <si>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</si>
  <si>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</si>
  <si>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</si>
  <si>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</si>
  <si>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</si>
  <si>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</si>
  <si>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</si>
  <si>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</si>
  <si>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</si>
  <si>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</si>
  <si>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</si>
  <si>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</si>
  <si>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</si>
  <si>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</si>
  <si>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</si>
  <si>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</si>
  <si>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</si>
  <si>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</si>
  <si>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</si>
  <si>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</si>
  <si>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</si>
  <si>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</si>
  <si>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</si>
  <si>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</si>
  <si>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</si>
  <si>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</si>
  <si>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</si>
  <si>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</si>
  <si>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</si>
  <si>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</si>
  <si>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</si>
  <si>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</si>
  <si>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</si>
  <si>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</si>
  <si>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</si>
  <si>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</si>
  <si>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</si>
  <si>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</si>
  <si>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</si>
  <si>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</si>
  <si>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</si>
  <si>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</si>
  <si>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</si>
  <si>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</si>
  <si>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</si>
  <si>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</si>
  <si>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</si>
  <si>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</si>
  <si>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</si>
  <si>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</si>
  <si>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</si>
  <si>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</si>
  <si>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</si>
  <si>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</si>
  <si>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</si>
  <si>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</si>
  <si>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</si>
  <si>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</si>
  <si>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</si>
  <si>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</si>
  <si>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</si>
  <si>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</si>
  <si>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</si>
  <si>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</si>
  <si>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</si>
  <si>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</si>
  <si>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</si>
  <si>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</si>
  <si>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</si>
  <si>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</si>
  <si>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</si>
  <si>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</si>
  <si>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</si>
  <si>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</si>
  <si>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</si>
  <si>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</si>
  <si>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</si>
  <si>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</si>
  <si>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</si>
  <si>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</si>
  <si>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</si>
  <si>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</si>
  <si>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</si>
  <si>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</si>
  <si>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</si>
  <si>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</si>
  <si>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</si>
  <si>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</si>
  <si>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</si>
  <si>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</si>
  <si>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</si>
  <si>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</si>
  <si>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</si>
  <si>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</si>
  <si>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</si>
  <si>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</si>
  <si>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</si>
  <si>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</si>
  <si>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</si>
  <si>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</si>
  <si>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</si>
  <si>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</si>
  <si>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</si>
  <si>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</si>
  <si>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</si>
  <si>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</si>
  <si>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</si>
  <si>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</si>
  <si>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</si>
  <si>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</si>
  <si>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</si>
  <si>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</si>
  <si>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</si>
  <si>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</si>
  <si>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</si>
  <si>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</si>
  <si>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</si>
  <si>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</si>
  <si>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</si>
  <si>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</si>
  <si>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</si>
  <si>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</si>
  <si>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</si>
  <si>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</si>
  <si>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</si>
  <si>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</si>
  <si>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</si>
  <si>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</si>
  <si>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</si>
  <si>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</si>
  <si>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</si>
  <si>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</si>
  <si>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</si>
  <si>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</si>
  <si>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</si>
  <si>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</si>
  <si>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</si>
  <si>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</si>
  <si>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</si>
  <si>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</si>
  <si>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</si>
  <si>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</si>
  <si>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</si>
  <si>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</si>
  <si>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</si>
  <si>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</si>
  <si>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</si>
  <si>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</si>
  <si>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</si>
  <si>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</si>
  <si>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</si>
  <si>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</si>
  <si>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</si>
  <si>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</si>
  <si>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</si>
  <si>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</si>
  <si>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</si>
  <si>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</si>
  <si>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</si>
  <si>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</si>
  <si>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</si>
  <si>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</si>
  <si>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</si>
  <si>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</si>
  <si>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</si>
  <si>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</si>
  <si>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</si>
  <si>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</si>
  <si>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</si>
  <si>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</si>
  <si>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</si>
  <si>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</si>
  <si>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</si>
  <si>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</si>
  <si>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</si>
  <si>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</si>
  <si>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</si>
  <si>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</si>
  <si>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</si>
  <si>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</si>
  <si>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</si>
  <si>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</si>
  <si>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</si>
  <si>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</si>
  <si>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</si>
  <si>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</si>
  <si>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</si>
  <si>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</si>
  <si>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</si>
  <si>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</si>
  <si>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</si>
  <si>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</si>
  <si>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</si>
  <si>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</si>
  <si>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</si>
  <si>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</si>
  <si>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</si>
  <si>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</si>
  <si>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</si>
  <si>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</si>
  <si>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</si>
  <si>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</si>
  <si>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</si>
  <si>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</si>
  <si>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</si>
  <si>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</si>
  <si>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</si>
  <si>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</si>
  <si>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</si>
  <si>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</si>
  <si>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</si>
  <si>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</si>
  <si>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</si>
  <si>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</si>
  <si>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</si>
  <si>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</si>
  <si>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</si>
  <si>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</si>
  <si>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</si>
  <si>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</si>
  <si>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</si>
  <si>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</si>
  <si>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</si>
  <si>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</si>
  <si>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</si>
  <si>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</si>
  <si>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</si>
  <si>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</si>
  <si>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</si>
  <si>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</si>
  <si>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</si>
  <si>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</si>
  <si>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</si>
  <si>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</si>
  <si>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</si>
  <si>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</si>
  <si>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</si>
  <si>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</si>
  <si>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</si>
  <si>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</si>
  <si>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</si>
  <si>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</si>
  <si>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</si>
  <si>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</si>
  <si>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</si>
  <si>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</si>
  <si>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</si>
  <si>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</si>
  <si>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</si>
  <si>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</si>
  <si>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</si>
  <si>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</si>
  <si>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</si>
  <si>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</si>
  <si>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</si>
  <si>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</si>
  <si>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</si>
  <si>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</si>
  <si>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</si>
  <si>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</si>
  <si>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</si>
  <si>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</si>
  <si>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</si>
  <si>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</si>
  <si>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</si>
  <si>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</si>
  <si>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</si>
  <si>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</si>
  <si>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</si>
  <si>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</si>
  <si>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</si>
  <si>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</si>
  <si>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</si>
  <si>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</si>
  <si>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</si>
  <si>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</si>
  <si>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</si>
  <si>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</si>
  <si>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</si>
  <si>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</si>
  <si>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</si>
  <si>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</si>
  <si>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</si>
  <si>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</si>
  <si>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</si>
  <si>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</si>
  <si>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</si>
  <si>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</si>
  <si>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</si>
  <si>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</si>
  <si>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</si>
  <si>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</si>
  <si>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</si>
  <si>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</si>
  <si>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</si>
  <si>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</si>
  <si>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</si>
  <si>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</si>
  <si>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</si>
  <si>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</si>
  <si>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</si>
  <si>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</si>
  <si>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</si>
  <si>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</si>
  <si>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</si>
  <si>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</si>
  <si>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</si>
  <si>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</si>
  <si>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</si>
  <si>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</si>
  <si>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</si>
  <si>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</si>
  <si>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</si>
  <si>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</si>
  <si>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</si>
  <si>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</si>
  <si>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</si>
  <si>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</si>
  <si>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</si>
  <si>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</si>
  <si>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</si>
  <si>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</si>
  <si>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</si>
  <si>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</si>
  <si>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</si>
  <si>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</si>
  <si>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</si>
  <si>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</si>
  <si>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</si>
  <si>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</si>
  <si>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</si>
  <si>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</si>
  <si>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</si>
  <si>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</si>
  <si>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</si>
  <si>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</si>
  <si>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</si>
  <si>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</si>
  <si>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</si>
  <si>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</si>
  <si>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</si>
  <si>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</si>
  <si>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</si>
  <si>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</si>
  <si>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</si>
  <si>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</si>
  <si>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</si>
  <si>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</si>
  <si>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</si>
  <si>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</si>
  <si>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</si>
  <si>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</si>
  <si>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</si>
  <si>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</si>
  <si>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</si>
  <si>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</si>
  <si>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</si>
  <si>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</si>
  <si>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</si>
  <si>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</si>
  <si>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</si>
  <si>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</si>
  <si>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</si>
  <si>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</si>
  <si>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</si>
  <si>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</si>
  <si>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</si>
  <si>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</si>
  <si>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</si>
  <si>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</si>
  <si>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</si>
  <si>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</si>
  <si>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</si>
  <si>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</si>
  <si>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</si>
  <si>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</si>
  <si>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</si>
  <si>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</si>
  <si>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</si>
  <si>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</si>
  <si>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</si>
  <si>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</si>
  <si>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</si>
  <si>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</si>
  <si>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</si>
  <si>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</si>
  <si>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</si>
  <si>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</si>
  <si>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</si>
  <si>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</si>
  <si>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</si>
  <si>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</si>
  <si>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</si>
  <si>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</si>
  <si>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</si>
  <si>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</si>
  <si>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</si>
  <si>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</si>
  <si>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</si>
  <si>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</si>
  <si>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</si>
  <si>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</si>
  <si>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</si>
  <si>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</si>
  <si>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</si>
  <si>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</si>
  <si>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</si>
  <si>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</si>
  <si>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</si>
  <si>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</si>
  <si>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</si>
  <si>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</si>
  <si>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</si>
  <si>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</si>
  <si>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</si>
  <si>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</si>
  <si>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</si>
  <si>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</si>
  <si>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</si>
  <si>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</si>
  <si>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</si>
  <si>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</si>
  <si>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</si>
  <si>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</si>
  <si>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</si>
  <si>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</si>
  <si>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</si>
  <si>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</si>
  <si>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</si>
  <si>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</si>
  <si>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</si>
  <si>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</si>
  <si>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</si>
  <si>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</si>
  <si>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</si>
  <si>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</si>
  <si>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</si>
  <si>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</si>
  <si>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</si>
  <si>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</si>
  <si>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</si>
  <si>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</si>
  <si>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</si>
  <si>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</si>
  <si>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</si>
  <si>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</si>
  <si>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</si>
  <si>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</si>
  <si>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</si>
  <si>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</si>
  <si>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</si>
  <si>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</si>
  <si>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</si>
  <si>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</si>
  <si>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</si>
  <si>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</si>
  <si>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</si>
  <si>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</si>
  <si>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</si>
  <si>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</si>
  <si>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</si>
  <si>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</si>
  <si>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</si>
  <si>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</si>
  <si>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</si>
  <si>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</si>
  <si>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</si>
  <si>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</si>
  <si>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</si>
  <si>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</si>
  <si>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</si>
  <si>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</si>
  <si>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</si>
  <si>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</si>
  <si>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</si>
  <si>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</si>
  <si>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</si>
  <si>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</si>
  <si>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</si>
  <si>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</si>
  <si>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</si>
  <si>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</si>
  <si>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</si>
  <si>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</si>
  <si>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</si>
  <si>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</si>
  <si>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</si>
  <si>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</si>
  <si>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</si>
  <si>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</si>
  <si>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</si>
  <si>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</si>
  <si>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</si>
  <si>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</si>
  <si>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</si>
  <si>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</si>
  <si>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</si>
  <si>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</si>
  <si>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</si>
  <si>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</si>
  <si>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</si>
  <si>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</si>
  <si>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</si>
  <si>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</si>
  <si>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</si>
  <si>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</si>
  <si>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</si>
  <si>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</si>
  <si>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</si>
  <si>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</si>
  <si>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</si>
  <si>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</si>
  <si>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</si>
  <si>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</si>
  <si>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</si>
  <si>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</si>
  <si>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</si>
  <si>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</si>
  <si>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</si>
  <si>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</si>
  <si>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</si>
  <si>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</si>
  <si>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</si>
  <si>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</si>
  <si>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</si>
  <si>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</si>
  <si>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</si>
  <si>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</si>
  <si>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</si>
  <si>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</si>
  <si>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</si>
  <si>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</si>
  <si>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</si>
  <si>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</si>
  <si>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</si>
  <si>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</si>
  <si>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</si>
  <si>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</si>
  <si>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</si>
  <si>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</si>
  <si>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</si>
  <si>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</si>
  <si>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</si>
  <si>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</si>
  <si>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</si>
  <si>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</si>
  <si>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</si>
  <si>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</si>
  <si>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</si>
  <si>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</si>
  <si>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</si>
  <si>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</si>
  <si>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</si>
  <si>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</si>
  <si>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</si>
  <si>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</si>
  <si>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</si>
  <si>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</si>
  <si>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</si>
  <si>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</si>
  <si>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</si>
  <si>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</si>
  <si>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</si>
  <si>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</si>
  <si>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</si>
  <si>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</si>
  <si>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</si>
  <si>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</si>
  <si>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</si>
  <si>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</si>
  <si>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</si>
  <si>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</si>
  <si>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</si>
  <si>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</si>
  <si>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</si>
  <si>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</si>
  <si>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</si>
  <si>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</si>
  <si>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</si>
  <si>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</si>
  <si>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</si>
  <si>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</si>
  <si>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</si>
  <si>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</si>
  <si>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</si>
  <si>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</si>
  <si>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</si>
  <si>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</si>
  <si>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</si>
  <si>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</si>
  <si>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</si>
  <si>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</si>
  <si>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</si>
  <si>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</si>
  <si>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</si>
  <si>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</si>
  <si>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</si>
  <si>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</si>
  <si>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</si>
  <si>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</si>
  <si>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</si>
  <si>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</si>
  <si>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</si>
  <si>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</si>
  <si>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</si>
  <si>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</si>
  <si>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</si>
  <si>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</si>
  <si>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</si>
  <si>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</si>
  <si>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</si>
  <si>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</si>
  <si>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</si>
  <si>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</si>
  <si>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</si>
  <si>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</si>
  <si>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</si>
  <si>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</si>
  <si>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</si>
  <si>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</si>
  <si>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</si>
  <si>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</si>
  <si>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</si>
  <si>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</si>
  <si>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</si>
  <si>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</si>
  <si>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</si>
  <si>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</si>
  <si>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</si>
  <si>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</si>
  <si>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</si>
  <si>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</si>
  <si>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</si>
  <si>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</si>
  <si>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</si>
  <si>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</si>
  <si>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</si>
  <si>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</si>
  <si>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</si>
  <si>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</si>
  <si>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</si>
  <si>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</si>
  <si>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</si>
  <si>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</si>
  <si>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</si>
  <si>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</si>
  <si>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</si>
  <si>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</si>
  <si>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</si>
  <si>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</si>
  <si>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</si>
  <si>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</si>
  <si>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</si>
  <si>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</si>
  <si>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</si>
  <si>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</si>
  <si>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</si>
  <si>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</si>
  <si>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</si>
  <si>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</si>
  <si>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</si>
  <si>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</si>
  <si>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</si>
  <si>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</si>
  <si>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</si>
  <si>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</si>
  <si>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</si>
  <si>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</si>
  <si>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</si>
  <si>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</si>
  <si>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</si>
  <si>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</si>
  <si>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</si>
  <si>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</si>
  <si>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</si>
  <si>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</si>
  <si>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</si>
  <si>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</si>
  <si>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</si>
  <si>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</si>
  <si>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</si>
  <si>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</si>
  <si>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</si>
  <si>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</si>
  <si>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</si>
  <si>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</si>
  <si>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</si>
  <si>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</si>
  <si>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</si>
  <si>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</si>
  <si>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</si>
  <si>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</si>
  <si>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</si>
  <si>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</si>
  <si>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</si>
  <si>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</si>
  <si>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</si>
  <si>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</si>
  <si>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</si>
  <si>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</si>
  <si>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</si>
  <si>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</si>
  <si>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</si>
  <si>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</si>
  <si>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</si>
  <si>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</si>
  <si>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</si>
  <si>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</si>
  <si>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</si>
  <si>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</si>
  <si>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</si>
  <si>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</si>
  <si>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</si>
  <si>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</si>
  <si>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</si>
  <si>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</si>
  <si>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</si>
  <si>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</si>
  <si>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</si>
  <si>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</si>
  <si>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</si>
  <si>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</si>
  <si>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</si>
  <si>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</si>
  <si>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</si>
  <si>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</si>
  <si>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</si>
  <si>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</si>
  <si>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</si>
  <si>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</si>
  <si>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</si>
  <si>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</si>
  <si>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</si>
  <si>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</si>
  <si>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</si>
  <si>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</si>
  <si>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</si>
  <si>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</si>
  <si>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</si>
  <si>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</si>
  <si>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</si>
  <si>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</si>
  <si>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</si>
  <si>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</si>
  <si>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</si>
  <si>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</si>
  <si>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</si>
  <si>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</si>
  <si>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</si>
  <si>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</si>
  <si>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</si>
  <si>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</si>
  <si>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</si>
  <si>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</si>
  <si>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</si>
  <si>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</si>
  <si>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</si>
  <si>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</si>
  <si>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</si>
  <si>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</si>
  <si>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</si>
  <si>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</si>
  <si>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</si>
  <si>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</si>
  <si>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</si>
  <si>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</si>
  <si>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</si>
  <si>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</si>
  <si>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</si>
  <si>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</si>
  <si>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</si>
  <si>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</si>
  <si>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</si>
  <si>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</si>
  <si>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</si>
  <si>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</si>
  <si>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</si>
  <si>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</si>
  <si>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</si>
  <si>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</si>
  <si>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</si>
  <si>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</si>
  <si>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</si>
  <si>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</si>
  <si>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</si>
  <si>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</si>
  <si>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</si>
  <si>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</si>
  <si>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</si>
  <si>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</si>
  <si>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</si>
  <si>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</si>
  <si>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</si>
  <si>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</si>
  <si>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</si>
  <si>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</si>
  <si>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</si>
  <si>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</si>
  <si>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</si>
  <si>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</si>
  <si>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</si>
  <si>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</si>
  <si>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</si>
  <si>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</si>
  <si>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</si>
  <si>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</si>
  <si>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</si>
  <si>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</si>
  <si>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</si>
  <si>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</si>
  <si>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</si>
  <si>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</si>
  <si>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</si>
  <si>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</si>
  <si>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</si>
  <si>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</si>
  <si>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</si>
  <si>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</si>
  <si>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</si>
  <si>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</si>
  <si>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</si>
  <si>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</si>
  <si>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</si>
  <si>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</si>
  <si>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</si>
  <si>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</si>
  <si>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</si>
  <si>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</si>
  <si>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</si>
  <si>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</si>
  <si>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</si>
  <si>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</si>
  <si>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</si>
  <si>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</si>
  <si>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</si>
  <si>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</si>
  <si>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</si>
  <si>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</si>
  <si>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</si>
  <si>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</si>
  <si>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</si>
  <si>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</si>
  <si>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</si>
  <si>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</si>
  <si>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</si>
  <si>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</si>
  <si>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</si>
  <si>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</si>
  <si>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</si>
  <si>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</si>
  <si>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</si>
  <si>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</si>
  <si>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</si>
  <si>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</si>
  <si>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</si>
  <si>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</si>
  <si>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</si>
  <si>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</si>
  <si>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</si>
  <si>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</si>
  <si>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</si>
  <si>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</si>
  <si>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</si>
  <si>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</si>
  <si>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</si>
  <si>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</si>
  <si>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</si>
  <si>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</si>
  <si>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</si>
  <si>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</si>
  <si>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</si>
  <si>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</si>
  <si>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</si>
  <si>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</si>
  <si>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</si>
  <si>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</si>
  <si>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</si>
  <si>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</si>
  <si>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</si>
  <si>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</si>
  <si>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</si>
  <si>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</si>
  <si>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</si>
  <si>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</si>
  <si>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</si>
  <si>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</si>
  <si>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</si>
  <si>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</si>
  <si>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</si>
  <si>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</si>
  <si>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</si>
  <si>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</si>
  <si>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</si>
  <si>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</si>
  <si>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</si>
  <si>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</si>
  <si>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</si>
  <si>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</si>
  <si>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</si>
  <si>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</si>
  <si>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</si>
  <si>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</si>
  <si>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</si>
  <si>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</si>
  <si>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</si>
  <si>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</si>
  <si>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</si>
  <si>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</si>
  <si>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</si>
  <si>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</si>
  <si>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</si>
  <si>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</si>
  <si>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</si>
  <si>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</si>
  <si>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</si>
  <si>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</si>
  <si>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</si>
  <si>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</si>
  <si>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</si>
  <si>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</si>
  <si>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</si>
  <si>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</si>
  <si>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</si>
  <si>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</si>
  <si>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</si>
  <si>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</si>
  <si>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</si>
  <si>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</si>
  <si>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</si>
  <si>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</si>
  <si>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</si>
  <si>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</si>
  <si>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</si>
  <si>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</si>
  <si>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</si>
  <si>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</si>
  <si>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</si>
  <si>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</si>
  <si>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</si>
  <si>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</si>
  <si>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</si>
  <si>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</si>
  <si>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</si>
  <si>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</si>
  <si>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</si>
  <si>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</si>
  <si>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</si>
  <si>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</si>
  <si>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</si>
  <si>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</si>
  <si>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</si>
  <si>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</si>
  <si>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</si>
  <si>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</si>
  <si>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</si>
  <si>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</si>
  <si>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</si>
  <si>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</si>
  <si>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</si>
  <si>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</si>
  <si>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</si>
  <si>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</si>
  <si>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</si>
  <si>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</si>
  <si>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</si>
  <si>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</si>
  <si>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</si>
  <si>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</si>
  <si>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</si>
  <si>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</si>
  <si>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</si>
  <si>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</si>
  <si>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</si>
  <si>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</si>
  <si>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</si>
  <si>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</si>
  <si>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</si>
  <si>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</si>
  <si>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</si>
  <si>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</si>
  <si>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</si>
  <si>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</si>
  <si>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</si>
  <si>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</si>
  <si>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</si>
  <si>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</si>
  <si>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</si>
  <si>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</si>
  <si>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</si>
  <si>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</si>
  <si>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</si>
  <si>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</si>
  <si>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</si>
  <si>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</si>
  <si>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</si>
  <si>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</si>
  <si>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</si>
  <si>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</si>
  <si>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</si>
  <si>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</si>
  <si>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</si>
  <si>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</si>
  <si>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</si>
  <si>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</si>
  <si>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</si>
  <si>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</si>
  <si>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</si>
  <si>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</si>
  <si>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</si>
  <si>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</si>
  <si>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</si>
  <si>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</si>
  <si>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</si>
  <si>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</si>
  <si>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</si>
  <si>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</si>
  <si>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</si>
  <si>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</si>
  <si>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</si>
  <si>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</si>
  <si>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</si>
  <si>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</si>
  <si>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</si>
  <si>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</si>
  <si>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</si>
  <si>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</si>
  <si>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</si>
  <si>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</si>
  <si>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</si>
  <si>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</si>
  <si>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</si>
  <si>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</si>
  <si>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</si>
  <si>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</si>
  <si>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</si>
  <si>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</si>
  <si>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</si>
  <si>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</si>
  <si>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</si>
  <si>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</si>
  <si>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</si>
  <si>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</si>
  <si>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</si>
  <si>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</si>
  <si>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</si>
  <si>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</si>
  <si>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</si>
  <si>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</si>
  <si>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</si>
  <si>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</si>
  <si>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</si>
  <si>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</si>
  <si>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</si>
  <si>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</si>
  <si>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</si>
  <si>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</si>
  <si>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</si>
  <si>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</si>
  <si>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</si>
  <si>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</si>
  <si>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</si>
  <si>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</si>
  <si>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</si>
  <si>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</si>
  <si>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</si>
  <si>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</si>
  <si>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</si>
  <si>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</si>
  <si>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</si>
  <si>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</si>
  <si>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</si>
  <si>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</si>
  <si>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</si>
  <si>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</si>
  <si>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</si>
  <si>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</si>
  <si>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</si>
  <si>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</si>
  <si>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</si>
  <si>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</si>
  <si>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</si>
  <si>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</si>
  <si>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</si>
  <si>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</si>
  <si>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</si>
  <si>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</si>
  <si>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</si>
  <si>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</si>
  <si>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</si>
  <si>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</si>
  <si>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</si>
  <si>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</si>
  <si>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</si>
  <si>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</si>
  <si>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</si>
  <si>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</si>
  <si>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</si>
  <si>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</si>
  <si>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</si>
  <si>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</si>
  <si>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</si>
  <si>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</si>
  <si>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</si>
  <si>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</si>
  <si>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</si>
  <si>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</si>
  <si>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</si>
  <si>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</si>
  <si>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</si>
  <si>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</si>
  <si>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</si>
  <si>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</si>
  <si>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</si>
  <si>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</si>
  <si>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</si>
  <si>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</si>
  <si>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</si>
  <si>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</si>
  <si>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</si>
  <si>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</si>
  <si>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</si>
  <si>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</si>
  <si>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</si>
  <si>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</si>
  <si>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</si>
  <si>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</si>
  <si>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</si>
  <si>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</si>
  <si>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</si>
  <si>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</si>
  <si>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</si>
  <si>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</si>
  <si>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</si>
  <si>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</si>
  <si>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</si>
  <si>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</si>
  <si>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</si>
  <si>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</si>
  <si>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</si>
  <si>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</si>
  <si>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</si>
  <si>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</si>
  <si>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</si>
  <si>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</si>
  <si>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</si>
  <si>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</si>
  <si>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</si>
  <si>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</si>
  <si>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</si>
  <si>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</si>
  <si>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</si>
  <si>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</si>
  <si>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</si>
  <si>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</si>
  <si>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</si>
  <si>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</si>
  <si>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</si>
  <si>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</si>
  <si>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</si>
  <si>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</si>
  <si>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</si>
  <si>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</si>
  <si>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</si>
  <si>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</si>
  <si>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</si>
  <si>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</si>
  <si>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</si>
  <si>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</si>
  <si>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</si>
  <si>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</si>
  <si>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</si>
  <si>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</si>
  <si>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</si>
  <si>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</si>
  <si>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</si>
  <si>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</si>
  <si>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</si>
  <si>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</si>
  <si>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</si>
  <si>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</si>
  <si>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</si>
  <si>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</si>
  <si>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</si>
  <si>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</si>
  <si>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</si>
  <si>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</si>
  <si>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</si>
  <si>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</si>
  <si>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</si>
  <si>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</si>
  <si>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</si>
  <si>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</si>
  <si>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</si>
  <si>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</si>
  <si>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</si>
  <si>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</si>
  <si>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</si>
  <si>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</si>
  <si>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</si>
  <si>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</si>
  <si>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</si>
  <si>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</si>
  <si>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</si>
  <si>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</si>
  <si>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</si>
  <si>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</si>
  <si>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</si>
  <si>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</si>
  <si>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</si>
  <si>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</si>
  <si>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</si>
  <si>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</si>
  <si>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</si>
  <si>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</si>
  <si>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</si>
  <si>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</si>
  <si>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</si>
  <si>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</si>
  <si>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</si>
  <si>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</si>
  <si>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</si>
  <si>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</si>
  <si>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</si>
  <si>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</si>
  <si>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</si>
  <si>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</si>
  <si>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</si>
  <si>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</si>
  <si>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</si>
  <si>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</si>
  <si>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</si>
  <si>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</si>
  <si>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</si>
  <si>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</si>
  <si>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</si>
  <si>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</si>
  <si>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</si>
  <si>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</si>
  <si>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</si>
  <si>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</si>
  <si>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</si>
  <si>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</si>
  <si>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</si>
  <si>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</si>
  <si>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</si>
  <si>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</si>
  <si>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</si>
  <si>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</si>
  <si>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</si>
  <si>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</si>
  <si>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</si>
  <si>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</si>
  <si>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</si>
  <si>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</si>
  <si>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</si>
  <si>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</si>
  <si>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</si>
  <si>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</si>
  <si>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</si>
  <si>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</si>
  <si>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</si>
  <si>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</si>
  <si>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</si>
  <si>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</si>
  <si>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</si>
  <si>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</si>
  <si>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</si>
  <si>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</si>
  <si>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</si>
  <si>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</si>
  <si>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</si>
  <si>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</si>
  <si>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</si>
  <si>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</si>
  <si>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</si>
  <si>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</si>
  <si>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</si>
  <si>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</si>
  <si>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</si>
  <si>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</si>
  <si>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</si>
  <si>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</si>
  <si>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</si>
  <si>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</si>
  <si>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</si>
  <si>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</si>
  <si>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</si>
  <si>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</si>
  <si>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</si>
  <si>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</si>
  <si>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</si>
  <si>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</si>
  <si>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</si>
  <si>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</si>
  <si>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</si>
  <si>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</si>
  <si>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</si>
  <si>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</si>
  <si>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</si>
  <si>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</si>
  <si>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</si>
  <si>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</si>
  <si>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</si>
  <si>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</si>
  <si>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</si>
  <si>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</si>
  <si>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</si>
  <si>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</si>
  <si>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</si>
  <si>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</si>
  <si>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</si>
  <si>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</si>
  <si>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</si>
  <si>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</si>
  <si>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</si>
  <si>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</si>
  <si>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</si>
  <si>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</si>
  <si>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</si>
  <si>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</si>
  <si>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</si>
  <si>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</si>
  <si>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</si>
  <si>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</si>
  <si>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</si>
  <si>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</si>
  <si>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</si>
  <si>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</si>
  <si>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</si>
  <si>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</si>
  <si>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</si>
  <si>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</si>
  <si>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</si>
  <si>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</si>
  <si>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</si>
  <si>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</si>
  <si>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</si>
  <si>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</si>
  <si>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</si>
  <si>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</si>
  <si>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</si>
  <si>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</si>
  <si>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</si>
  <si>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</si>
  <si>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</si>
  <si>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</si>
  <si>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</si>
  <si>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</si>
  <si>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</si>
  <si>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</si>
  <si>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</si>
  <si>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</si>
  <si>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</si>
  <si>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</si>
  <si>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</si>
  <si>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</si>
  <si>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</si>
  <si>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</si>
  <si>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</si>
  <si>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</si>
  <si>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</si>
  <si>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</si>
  <si>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</si>
  <si>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</si>
  <si>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</si>
  <si>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</si>
  <si>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</si>
  <si>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</si>
  <si>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</si>
  <si>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</si>
  <si>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</si>
  <si>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</si>
  <si>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</si>
  <si>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</si>
  <si>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</si>
  <si>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</si>
  <si>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</si>
  <si>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</si>
  <si>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</si>
  <si>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</si>
  <si>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</si>
  <si>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</si>
  <si>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</si>
  <si>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</si>
  <si>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</si>
  <si>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</si>
  <si>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</si>
  <si>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</si>
  <si>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</si>
  <si>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</si>
  <si>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</si>
  <si>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</si>
  <si>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</si>
  <si>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</si>
  <si>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</si>
  <si>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</si>
  <si>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</si>
  <si>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</si>
  <si>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</si>
  <si>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</si>
  <si>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</si>
  <si>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</si>
  <si>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</si>
  <si>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</si>
  <si>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</si>
  <si>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</si>
  <si>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</si>
  <si>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</si>
  <si>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</si>
  <si>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</si>
  <si>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</si>
  <si>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</si>
  <si>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</si>
  <si>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</si>
  <si>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</si>
  <si>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</si>
  <si>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</si>
  <si>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</si>
  <si>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</si>
  <si>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</si>
  <si>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</si>
  <si>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</si>
  <si>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</si>
  <si>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</si>
  <si>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</si>
  <si>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</si>
  <si>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</si>
  <si>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</si>
  <si>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</si>
  <si>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</si>
  <si>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</si>
  <si>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</si>
  <si>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</si>
  <si>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</si>
  <si>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</si>
  <si>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</si>
  <si>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</si>
  <si>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</si>
  <si>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</si>
  <si>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</si>
  <si>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</si>
  <si>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</si>
  <si>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</si>
  <si>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</si>
  <si>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</si>
  <si>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</si>
  <si>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</si>
  <si>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</si>
  <si>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</si>
  <si>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</si>
  <si>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</si>
  <si>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</si>
  <si>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</si>
  <si>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</si>
  <si>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</si>
  <si>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</si>
  <si>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</si>
  <si>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</si>
  <si>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</si>
  <si>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</si>
  <si>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</si>
  <si>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</si>
  <si>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</si>
  <si>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</si>
  <si>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</si>
  <si>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</si>
  <si>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</si>
  <si>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</si>
  <si>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</si>
  <si>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</si>
  <si>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</si>
  <si>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</si>
  <si>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</si>
  <si>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</si>
  <si>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</si>
  <si>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</si>
  <si>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</si>
  <si>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</si>
  <si>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</si>
  <si>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</si>
  <si>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</si>
  <si>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</si>
  <si>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</si>
  <si>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</si>
  <si>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</si>
  <si>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</si>
  <si>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</si>
  <si>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</si>
  <si>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</si>
  <si>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</si>
  <si>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</si>
  <si>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</si>
  <si>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</si>
  <si>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</si>
  <si>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</si>
  <si>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</si>
  <si>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</si>
  <si>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</si>
  <si>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</si>
  <si>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</si>
  <si>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</si>
  <si>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</si>
  <si>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</si>
  <si>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</si>
  <si>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</si>
  <si>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</si>
  <si>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</si>
  <si>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</si>
  <si>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</si>
  <si>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</si>
  <si>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</si>
  <si>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</si>
  <si>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</si>
  <si>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</si>
  <si>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</si>
  <si>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</si>
  <si>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</si>
  <si>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</si>
  <si>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</si>
  <si>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</si>
  <si>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</si>
  <si>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</si>
  <si>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</si>
  <si>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</si>
  <si>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</si>
  <si>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</si>
  <si>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</si>
  <si>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</si>
  <si>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</si>
  <si>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</si>
  <si>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</si>
  <si>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</si>
  <si>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</si>
  <si>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</si>
  <si>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</si>
  <si>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</si>
  <si>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</si>
  <si>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</si>
  <si>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</si>
  <si>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</si>
  <si>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</si>
  <si>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</si>
  <si>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</si>
  <si>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</si>
  <si>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</si>
  <si>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</si>
  <si>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</si>
  <si>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</si>
  <si>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</si>
  <si>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</si>
  <si>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</si>
  <si>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</si>
  <si>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</si>
  <si>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</si>
  <si>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</si>
  <si>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</si>
  <si>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</si>
  <si>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</si>
  <si>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</si>
  <si>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</si>
  <si>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</si>
  <si>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</si>
  <si>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</si>
  <si>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</si>
  <si>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</si>
  <si>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</si>
  <si>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</si>
  <si>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</si>
  <si>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</si>
  <si>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</si>
  <si>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</si>
  <si>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</si>
  <si>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</si>
  <si>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</si>
  <si>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</si>
  <si>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</si>
  <si>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</si>
  <si>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</si>
  <si>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</si>
  <si>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</si>
  <si>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</si>
  <si>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</si>
  <si>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</si>
  <si>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</si>
  <si>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</si>
  <si>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</si>
  <si>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</si>
  <si>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</si>
  <si>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</si>
  <si>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</si>
  <si>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</si>
  <si>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</si>
  <si>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</si>
  <si>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</si>
  <si>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</si>
  <si>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</si>
  <si>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</si>
  <si>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</si>
  <si>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</si>
  <si>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</si>
  <si>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</si>
  <si>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</si>
  <si>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</si>
  <si>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</si>
  <si>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</si>
  <si>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</si>
  <si>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</si>
  <si>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</si>
  <si>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</si>
  <si>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</si>
  <si>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</si>
  <si>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</si>
  <si>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</si>
  <si>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</si>
  <si>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</si>
  <si>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</si>
  <si>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</si>
  <si>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</si>
  <si>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</si>
  <si>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</si>
  <si>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</si>
  <si>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</si>
  <si>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</si>
  <si>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</si>
  <si>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</si>
  <si>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</si>
  <si>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</si>
  <si>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</si>
  <si>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</si>
  <si>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</si>
  <si>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</si>
  <si>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</si>
  <si>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</si>
  <si>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</si>
  <si>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</si>
  <si>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</si>
  <si>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</si>
  <si>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</si>
  <si>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</si>
  <si>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</si>
  <si>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</si>
  <si>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</si>
  <si>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</si>
  <si>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</si>
  <si>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</si>
  <si>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</si>
  <si>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</si>
  <si>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</si>
  <si>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</si>
  <si>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</si>
  <si>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</si>
  <si>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</si>
  <si>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</si>
  <si>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</si>
  <si>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</si>
  <si>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</si>
  <si>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</si>
  <si>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</si>
  <si>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</si>
  <si>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</si>
  <si>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</si>
  <si>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</si>
  <si>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</si>
  <si>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</si>
  <si>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</si>
  <si>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</si>
  <si>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</si>
  <si>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</si>
  <si>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</si>
  <si>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</si>
  <si>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</si>
  <si>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</si>
  <si>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</si>
  <si>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</si>
  <si>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</si>
  <si>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</si>
  <si>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</si>
  <si>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</si>
  <si>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</si>
  <si>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</si>
  <si>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</si>
  <si>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</si>
  <si>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</si>
  <si>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</si>
  <si>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</si>
  <si>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</si>
  <si>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</si>
  <si>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</si>
  <si>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</si>
  <si>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</si>
  <si>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</si>
  <si>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</si>
  <si>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</si>
  <si>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</si>
  <si>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</si>
  <si>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</si>
  <si>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</si>
  <si>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</si>
  <si>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</si>
  <si>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</si>
  <si>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</si>
  <si>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</si>
  <si>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</si>
  <si>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</si>
  <si>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</si>
  <si>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</si>
  <si>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</si>
  <si>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</si>
  <si>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</si>
  <si>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</si>
  <si>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</si>
  <si>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</si>
  <si>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</si>
  <si>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</si>
  <si>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</si>
  <si>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</si>
  <si>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</si>
  <si>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</si>
  <si>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</si>
  <si>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</si>
  <si>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</si>
  <si>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</si>
  <si>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</si>
  <si>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</si>
  <si>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</si>
  <si>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</si>
  <si>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</si>
  <si>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</si>
  <si>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</si>
  <si>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</si>
  <si>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</si>
  <si>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</si>
  <si>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</si>
  <si>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</si>
  <si>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</si>
  <si>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</si>
  <si>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</si>
  <si>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</si>
  <si>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</si>
  <si>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</si>
  <si>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</si>
  <si>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</si>
  <si>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</si>
  <si>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</si>
  <si>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</si>
  <si>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</si>
  <si>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</si>
  <si>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</si>
  <si>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</si>
  <si>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</si>
  <si>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</si>
  <si>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</si>
  <si>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</si>
  <si>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</si>
  <si>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</si>
  <si>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</si>
  <si>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</si>
  <si>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</si>
  <si>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</si>
  <si>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</si>
  <si>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</si>
  <si>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</si>
  <si>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</si>
  <si>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</si>
  <si>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</si>
  <si>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</si>
  <si>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</si>
  <si>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</si>
  <si>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</si>
  <si>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</si>
  <si>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</si>
  <si>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</si>
  <si>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</si>
  <si>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</si>
  <si>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</si>
  <si>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</si>
  <si>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</si>
  <si>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</si>
  <si>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</si>
  <si>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</si>
  <si>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</si>
  <si>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</si>
  <si>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</si>
  <si>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</si>
  <si>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</si>
  <si>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</si>
  <si>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</si>
  <si>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</si>
  <si>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</si>
  <si>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</si>
  <si>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</si>
  <si>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</si>
  <si>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</si>
  <si>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</si>
  <si>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</si>
  <si>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</si>
  <si>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</si>
  <si>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</si>
  <si>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</si>
  <si>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</si>
  <si>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</si>
  <si>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</si>
  <si>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</si>
  <si>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</si>
  <si>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</si>
  <si>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</si>
  <si>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</si>
  <si>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</si>
  <si>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</si>
  <si>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</si>
  <si>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</si>
  <si>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</si>
  <si>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</si>
  <si>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</si>
  <si>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</si>
  <si>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</si>
  <si>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</si>
  <si>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</si>
  <si>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</si>
  <si>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</si>
  <si>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</si>
  <si>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</si>
  <si>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</si>
  <si>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</si>
  <si>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</si>
  <si>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</si>
  <si>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</si>
  <si>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</si>
  <si>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</si>
  <si>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</si>
  <si>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</si>
  <si>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</si>
  <si>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</si>
  <si>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</si>
  <si>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</si>
  <si>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</si>
  <si>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</si>
  <si>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</si>
  <si>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</si>
  <si>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</si>
  <si>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</si>
  <si>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</si>
  <si>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</si>
  <si>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</si>
  <si>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</si>
  <si>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</si>
  <si>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</si>
  <si>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</si>
  <si>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</si>
  <si>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</si>
  <si>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</si>
  <si>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</si>
  <si>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</si>
  <si>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</si>
  <si>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</si>
  <si>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</si>
  <si>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</si>
  <si>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</si>
  <si>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</si>
  <si>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</si>
  <si>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</si>
  <si>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</si>
  <si>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</si>
  <si>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</si>
  <si>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</si>
  <si>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</si>
  <si>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</si>
  <si>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</si>
  <si>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</si>
  <si>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</si>
  <si>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</si>
  <si>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</si>
  <si>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</si>
  <si>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</si>
  <si>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</si>
  <si>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</si>
  <si>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</si>
  <si>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</si>
  <si>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</si>
  <si>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</si>
  <si>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</si>
  <si>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</si>
  <si>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</si>
  <si>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</si>
  <si>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</si>
  <si>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</si>
  <si>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</si>
  <si>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</si>
  <si>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</si>
  <si>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</si>
  <si>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</si>
  <si>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</si>
  <si>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</si>
  <si>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</si>
  <si>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</si>
  <si>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</si>
  <si>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</si>
  <si>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</si>
  <si>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</si>
  <si>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</si>
  <si>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</si>
  <si>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</si>
  <si>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</si>
  <si>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</si>
  <si>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</si>
  <si>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</si>
  <si>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</si>
  <si>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</si>
  <si>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</si>
  <si>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</si>
  <si>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</si>
  <si>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</si>
  <si>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</si>
  <si>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</si>
  <si>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</si>
  <si>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</si>
  <si>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</si>
  <si>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</si>
  <si>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</si>
  <si>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</si>
  <si>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</si>
  <si>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</si>
  <si>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</si>
  <si>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</si>
  <si>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</si>
  <si>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</si>
  <si>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</si>
  <si>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</si>
  <si>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</si>
  <si>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</si>
  <si>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</si>
  <si>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</si>
  <si>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</si>
  <si>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</si>
  <si>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</si>
  <si>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</si>
  <si>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</si>
  <si>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</si>
  <si>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</si>
  <si>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</si>
  <si>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</si>
  <si>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</si>
  <si>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</si>
  <si>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</si>
  <si>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</si>
  <si>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</si>
  <si>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</si>
  <si>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</si>
  <si>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</si>
  <si>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</si>
  <si>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</si>
  <si>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</si>
  <si>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</si>
  <si>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</si>
  <si>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</si>
  <si>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</si>
  <si>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</si>
  <si>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</si>
  <si>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</si>
  <si>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</si>
  <si>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</si>
  <si>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</si>
  <si>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</si>
  <si>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</si>
  <si>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</si>
  <si>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</si>
  <si>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</si>
  <si>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</si>
  <si>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</si>
  <si>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</si>
  <si>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</si>
  <si>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</si>
  <si>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</si>
  <si>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</si>
  <si>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</si>
  <si>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</si>
  <si>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</si>
  <si>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</si>
  <si>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</si>
  <si>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</si>
  <si>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</si>
  <si>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</si>
  <si>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</si>
  <si>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</si>
  <si>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</si>
  <si>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</si>
  <si>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</si>
  <si>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</si>
  <si>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</si>
  <si>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</si>
  <si>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</si>
  <si>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</si>
  <si>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</si>
  <si>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</si>
  <si>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</si>
  <si>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</si>
  <si>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</si>
  <si>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</si>
  <si>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</si>
  <si>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</si>
  <si>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</si>
  <si>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</si>
  <si>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</si>
  <si>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</si>
  <si>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</si>
  <si>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</si>
  <si>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</si>
  <si>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</si>
  <si>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</si>
  <si>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</si>
  <si>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</si>
  <si>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</si>
  <si>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</si>
  <si>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</si>
  <si>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</si>
  <si>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</si>
  <si>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</si>
  <si>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</si>
  <si>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</si>
  <si>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</si>
  <si>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</si>
  <si>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</si>
  <si>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</si>
  <si>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</si>
  <si>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</si>
  <si>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</si>
  <si>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</si>
  <si>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</si>
  <si>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</si>
  <si>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</si>
  <si>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</si>
  <si>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</si>
  <si>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</si>
  <si>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</si>
  <si>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</si>
  <si>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</si>
  <si>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</si>
  <si>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</si>
  <si>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</si>
  <si>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</si>
  <si>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</si>
  <si>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</si>
  <si>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</si>
  <si>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</si>
  <si>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</si>
  <si>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</si>
  <si>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</si>
  <si>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</si>
  <si>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</si>
  <si>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</si>
  <si>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</si>
  <si>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</si>
  <si>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</si>
  <si>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</si>
  <si>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</si>
  <si>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</si>
  <si>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</si>
  <si>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</si>
  <si>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</si>
  <si>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</si>
  <si>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</si>
  <si>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</si>
  <si>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</si>
  <si>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</si>
  <si>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</si>
  <si>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</si>
  <si>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</si>
  <si>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</si>
  <si>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</si>
  <si>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</si>
  <si>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</si>
  <si>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</si>
  <si>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</si>
  <si>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</si>
  <si>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</si>
  <si>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</si>
  <si>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</si>
  <si>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</si>
  <si>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</si>
  <si>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</si>
  <si>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</si>
  <si>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</si>
  <si>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</si>
  <si>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</si>
  <si>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</si>
  <si>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</si>
  <si>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</si>
  <si>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</si>
  <si>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</si>
  <si>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</si>
  <si>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</si>
  <si>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</si>
  <si>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</si>
  <si>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</si>
  <si>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</si>
  <si>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</si>
  <si>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</si>
  <si>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</si>
  <si>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</si>
  <si>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</si>
  <si>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</si>
  <si>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</si>
  <si>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</si>
  <si>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</si>
  <si>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</si>
  <si>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</si>
  <si>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</si>
  <si>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</si>
  <si>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</si>
  <si>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</si>
  <si>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</si>
  <si>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</si>
  <si>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</si>
  <si>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</si>
  <si>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</si>
  <si>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</si>
  <si>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</si>
  <si>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</si>
  <si>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</si>
  <si>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</si>
  <si>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</si>
  <si>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</si>
  <si>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</si>
  <si>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</si>
  <si>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</si>
  <si>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</si>
  <si>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</si>
  <si>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</si>
  <si>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</si>
  <si>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</si>
  <si>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</si>
  <si>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</si>
  <si>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</si>
  <si>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</si>
  <si>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</si>
  <si>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</si>
  <si>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</si>
  <si>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</si>
  <si>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</si>
  <si>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</si>
  <si>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</si>
  <si>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</si>
  <si>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</si>
  <si>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</si>
  <si>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</si>
  <si>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</si>
  <si>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</si>
  <si>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</si>
  <si>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</si>
  <si>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</si>
  <si>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</si>
  <si>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</si>
  <si>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</si>
  <si>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</si>
  <si>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</si>
  <si>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</si>
  <si>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</si>
  <si>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</si>
  <si>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</si>
  <si>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</si>
  <si>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</si>
  <si>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</si>
  <si>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</si>
  <si>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</si>
  <si>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</si>
  <si>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</si>
  <si>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</si>
  <si>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</si>
  <si>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</si>
  <si>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</si>
  <si>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</si>
  <si>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</si>
  <si>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</si>
  <si>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</si>
  <si>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</si>
  <si>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</si>
  <si>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</si>
  <si>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</si>
  <si>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</si>
  <si>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</si>
  <si>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</si>
  <si>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</si>
  <si>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</si>
  <si>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</si>
  <si>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</si>
  <si>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</si>
  <si>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</si>
  <si>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</si>
  <si>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</si>
  <si>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</si>
  <si>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</si>
  <si>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</si>
  <si>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</si>
  <si>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</si>
  <si>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</si>
  <si>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</si>
  <si>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</si>
  <si>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</si>
  <si>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</si>
  <si>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</si>
  <si>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</si>
  <si>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</si>
  <si>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</si>
  <si>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</si>
  <si>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</si>
  <si>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</si>
  <si>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</si>
  <si>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</si>
  <si>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</si>
  <si>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</si>
  <si>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</si>
  <si>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</si>
  <si>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</si>
  <si>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</si>
  <si>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</si>
  <si>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</si>
  <si>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</si>
  <si>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</si>
  <si>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</si>
  <si>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</si>
  <si>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</si>
  <si>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</si>
  <si>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</si>
  <si>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</si>
  <si>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</si>
  <si>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</si>
  <si>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</si>
  <si>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</si>
  <si>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</si>
  <si>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</si>
  <si>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</si>
  <si>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</si>
  <si>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</si>
  <si>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</si>
  <si>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</si>
  <si>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</si>
  <si>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</si>
  <si>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</si>
  <si>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</si>
  <si>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</si>
  <si>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</si>
  <si>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</si>
  <si>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</si>
  <si>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</si>
  <si>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</si>
  <si>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</si>
  <si>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</si>
  <si>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</si>
  <si>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</si>
  <si>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</si>
  <si>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</si>
  <si>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</si>
  <si>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</si>
  <si>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</si>
  <si>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</si>
  <si>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</si>
  <si>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</si>
  <si>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</si>
  <si>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</si>
  <si>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</si>
  <si>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</si>
  <si>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</si>
  <si>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</si>
  <si>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</si>
  <si>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</si>
  <si>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</si>
  <si>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</si>
  <si>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</si>
  <si>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</si>
  <si>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</si>
  <si>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</si>
  <si>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</si>
  <si>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</si>
  <si>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</si>
  <si>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</si>
  <si>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</si>
  <si>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</si>
  <si>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</si>
  <si>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</si>
  <si>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</si>
  <si>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</si>
  <si>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</si>
  <si>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</si>
  <si>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</si>
  <si>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</si>
  <si>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</si>
  <si>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</si>
  <si>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</si>
  <si>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</si>
  <si>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</si>
  <si>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</si>
  <si>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</si>
  <si>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</si>
  <si>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</si>
  <si>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</si>
  <si>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</si>
  <si>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</si>
  <si>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</si>
  <si>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</si>
  <si>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</si>
  <si>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</si>
  <si>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</si>
  <si>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</si>
  <si>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</si>
  <si>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</si>
  <si>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</si>
  <si>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</si>
  <si>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</si>
  <si>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</si>
  <si>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</si>
  <si>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</si>
  <si>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</si>
  <si>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</si>
  <si>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</si>
  <si>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</si>
  <si>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</si>
  <si>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</si>
  <si>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</si>
  <si>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</si>
  <si>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</si>
  <si>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</si>
  <si>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</si>
  <si>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</si>
  <si>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</si>
  <si>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</si>
  <si>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</si>
  <si>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</si>
  <si>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</si>
  <si>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</si>
  <si>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</si>
  <si>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</si>
  <si>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</si>
  <si>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</si>
  <si>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</si>
  <si>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</si>
  <si>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</si>
  <si>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</si>
  <si>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</si>
  <si>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</si>
  <si>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</si>
  <si>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</si>
  <si>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</si>
  <si>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</si>
  <si>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</si>
  <si>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</si>
  <si>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</si>
  <si>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</si>
  <si>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</si>
  <si>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</si>
  <si>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</si>
  <si>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</si>
  <si>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</si>
  <si>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</si>
  <si>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</si>
  <si>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</si>
  <si>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</si>
  <si>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</si>
  <si>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</si>
  <si>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</si>
  <si>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</si>
  <si>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</si>
  <si>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</si>
  <si>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</si>
  <si>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</si>
  <si>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</si>
  <si>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</si>
  <si>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</si>
  <si>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</si>
  <si>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</si>
  <si>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</si>
  <si>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</si>
  <si>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</si>
  <si>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</si>
  <si>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</si>
  <si>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</si>
  <si>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</si>
  <si>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</si>
  <si>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</si>
  <si>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</si>
  <si>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</si>
  <si>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</si>
  <si>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</si>
  <si>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</si>
  <si>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</si>
  <si>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</si>
  <si>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</si>
  <si>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</si>
  <si>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</si>
  <si>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</si>
  <si>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</si>
  <si>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</si>
  <si>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</si>
  <si>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</si>
  <si>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</si>
  <si>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</si>
  <si>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</si>
  <si>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</si>
  <si>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</si>
  <si>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</si>
  <si>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</si>
  <si>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</si>
  <si>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</si>
  <si>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</si>
  <si>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</si>
  <si>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</si>
  <si>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</si>
  <si>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</si>
  <si>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</si>
  <si>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</si>
  <si>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</si>
  <si>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</si>
  <si>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</si>
  <si>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</si>
  <si>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</si>
  <si>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</si>
  <si>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</si>
  <si>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</si>
  <si>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</si>
  <si>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</si>
  <si>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</si>
  <si>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</si>
  <si>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</si>
  <si>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</si>
  <si>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</si>
  <si>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</si>
  <si>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</si>
  <si>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</si>
  <si>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</si>
  <si>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</si>
  <si>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</si>
  <si>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</si>
  <si>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</si>
  <si>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</si>
  <si>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</si>
  <si>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</si>
  <si>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</si>
  <si>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</si>
  <si>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</si>
  <si>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</si>
  <si>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</si>
  <si>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</si>
  <si>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</si>
  <si>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</si>
  <si>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</si>
  <si>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</si>
  <si>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</si>
  <si>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</si>
  <si>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</si>
  <si>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</si>
  <si>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</si>
  <si>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</si>
  <si>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</si>
  <si>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</si>
  <si>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</si>
  <si>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</si>
  <si>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</si>
  <si>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</si>
  <si>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</si>
  <si>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</si>
  <si>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</si>
  <si>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</si>
  <si>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</si>
  <si>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</si>
  <si>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</si>
  <si>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</si>
  <si>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</si>
  <si>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</si>
  <si>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</si>
  <si>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</si>
  <si>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</si>
  <si>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</si>
  <si>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</si>
  <si>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</si>
  <si>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</si>
  <si>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</si>
  <si>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</si>
  <si>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</si>
  <si>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</si>
  <si>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</si>
  <si>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</si>
  <si>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</si>
  <si>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</si>
  <si>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</si>
  <si>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</si>
  <si>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</si>
  <si>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</si>
  <si>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</si>
  <si>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</si>
  <si>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</si>
  <si>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</si>
  <si>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</si>
  <si>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</si>
  <si>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</si>
  <si>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</si>
  <si>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</si>
  <si>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</si>
  <si>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</si>
  <si>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</si>
  <si>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</si>
  <si>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</si>
  <si>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</si>
  <si>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</si>
  <si>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</si>
  <si>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</si>
  <si>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</si>
  <si>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</si>
  <si>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</si>
  <si>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</si>
  <si>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</si>
  <si>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</si>
  <si>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</si>
  <si>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</si>
  <si>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</si>
  <si>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</si>
  <si>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</si>
  <si>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</si>
  <si>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</si>
  <si>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</si>
  <si>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</si>
  <si>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</si>
  <si>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</si>
  <si>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</si>
  <si>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</si>
  <si>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</si>
  <si>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</si>
  <si>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</si>
  <si>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</si>
  <si>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</si>
  <si>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</si>
  <si>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</si>
  <si>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</si>
  <si>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</si>
  <si>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</si>
  <si>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</si>
  <si>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</si>
  <si>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</si>
  <si>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</si>
  <si>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</si>
  <si>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</si>
  <si>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</si>
  <si>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</si>
  <si>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</si>
  <si>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</si>
  <si>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</si>
  <si>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</si>
  <si>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</si>
  <si>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</si>
  <si>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</si>
  <si>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</si>
  <si>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</si>
  <si>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</si>
  <si>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</si>
  <si>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</si>
  <si>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</si>
  <si>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</si>
  <si>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</si>
  <si>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</si>
  <si>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</si>
  <si>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</si>
  <si>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</si>
  <si>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</si>
  <si>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</si>
  <si>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</si>
  <si>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</si>
  <si>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</si>
  <si>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</si>
  <si>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</si>
  <si>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</si>
  <si>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</si>
  <si>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</si>
  <si>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</si>
  <si>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</si>
  <si>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</si>
  <si>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</si>
  <si>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</si>
  <si>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</si>
  <si>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</si>
  <si>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</si>
  <si>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</si>
  <si>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</si>
  <si>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</si>
  <si>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</si>
  <si>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</si>
  <si>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</si>
  <si>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</si>
  <si>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</si>
  <si>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</si>
  <si>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</si>
  <si>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</si>
  <si>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</si>
  <si>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</si>
  <si>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</si>
  <si>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</si>
  <si>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</si>
  <si>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</si>
  <si>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</si>
  <si>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</si>
  <si>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</si>
  <si>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</si>
  <si>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</si>
  <si>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</si>
  <si>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</si>
  <si>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</si>
  <si>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</si>
  <si>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</si>
  <si>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</si>
  <si>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</si>
  <si>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</si>
  <si>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</si>
  <si>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</si>
  <si>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</si>
  <si>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</si>
  <si>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</si>
  <si>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</si>
  <si>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</si>
  <si>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</si>
  <si>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</si>
  <si>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</si>
  <si>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</si>
  <si>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</si>
  <si>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</si>
  <si>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</si>
  <si>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</si>
  <si>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</si>
  <si>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</si>
  <si>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</si>
  <si>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</si>
  <si>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</si>
  <si>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</si>
  <si>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</si>
  <si>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</si>
  <si>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</si>
  <si>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</si>
  <si>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</si>
  <si>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</si>
  <si>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</si>
  <si>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</si>
  <si>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</si>
  <si>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</si>
  <si>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</si>
  <si>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</si>
  <si>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</si>
  <si>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</si>
  <si>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</si>
  <si>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</si>
  <si>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</si>
  <si>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</si>
  <si>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</si>
  <si>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</si>
  <si>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</si>
  <si>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</si>
  <si>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</si>
  <si>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</si>
  <si>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</si>
  <si>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</si>
  <si>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</si>
  <si>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</si>
  <si>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</si>
  <si>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</si>
  <si>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</si>
  <si>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</si>
  <si>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</si>
  <si>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</si>
  <si>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</si>
  <si>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</si>
  <si>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</si>
  <si>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</si>
  <si>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</si>
  <si>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</si>
  <si>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</si>
  <si>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</si>
  <si>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</si>
  <si>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</si>
  <si>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</si>
  <si>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</si>
  <si>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</si>
  <si>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</si>
  <si>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</si>
  <si>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</si>
  <si>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</si>
  <si>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</si>
  <si>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</si>
  <si>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</si>
  <si>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</si>
  <si>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</si>
  <si>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</si>
  <si>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</si>
  <si>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</si>
  <si>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</si>
  <si>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</si>
  <si>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</si>
  <si>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</si>
  <si>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</si>
  <si>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</si>
  <si>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</si>
  <si>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</si>
  <si>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</si>
  <si>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</si>
  <si>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</si>
  <si>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</si>
  <si>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</si>
  <si>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</si>
  <si>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</si>
  <si>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</si>
  <si>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</si>
  <si>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</si>
  <si>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</si>
  <si>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</si>
  <si>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</si>
  <si>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</si>
  <si>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</si>
  <si>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</si>
  <si>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</si>
  <si>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</si>
  <si>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</si>
  <si>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</si>
  <si>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</si>
  <si>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</si>
  <si>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</si>
  <si>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</si>
  <si>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</si>
  <si>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</si>
  <si>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</si>
  <si>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</si>
  <si>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</si>
  <si>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</si>
  <si>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</si>
  <si>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</si>
  <si>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</si>
  <si>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</si>
  <si>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</si>
  <si>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</si>
  <si>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</si>
  <si>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</si>
  <si>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</si>
  <si>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</si>
  <si>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</si>
  <si>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</si>
  <si>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</si>
  <si>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</si>
  <si>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</si>
  <si>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</si>
  <si>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</si>
  <si>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</si>
  <si>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</si>
  <si>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</si>
  <si>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</si>
  <si>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</si>
  <si>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</si>
  <si>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</si>
  <si>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</si>
  <si>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</si>
  <si>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</si>
  <si>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</si>
  <si>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</si>
  <si>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</si>
  <si>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</si>
  <si>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</si>
  <si>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</si>
  <si>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</si>
  <si>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</si>
  <si>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</si>
  <si>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</si>
  <si>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</si>
  <si>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</si>
  <si>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</si>
  <si>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</si>
  <si>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</si>
  <si>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</si>
  <si>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</si>
  <si>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</si>
  <si>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</si>
  <si>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</si>
  <si>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</si>
  <si>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</si>
  <si>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</si>
  <si>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</si>
  <si>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</si>
  <si>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</si>
  <si>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</si>
  <si>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</si>
  <si>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</si>
  <si>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</si>
  <si>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</si>
  <si>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</si>
  <si>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</si>
  <si>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</si>
  <si>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</si>
  <si>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</si>
  <si>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</si>
  <si>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</si>
  <si>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</si>
  <si>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</si>
  <si>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</si>
  <si>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</si>
  <si>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</si>
  <si>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</si>
  <si>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</si>
  <si>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</si>
  <si>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</si>
  <si>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</si>
  <si>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</si>
  <si>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</si>
  <si>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</si>
  <si>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</si>
  <si>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</si>
  <si>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</si>
  <si>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</si>
  <si>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</si>
  <si>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</si>
  <si>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</si>
  <si>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</si>
  <si>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</si>
  <si>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</si>
  <si>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</si>
  <si>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</si>
  <si>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</si>
  <si>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</si>
  <si>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</si>
  <si>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</si>
  <si>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</si>
  <si>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</si>
  <si>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</si>
  <si>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</si>
  <si>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</si>
  <si>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</si>
  <si>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</si>
  <si>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</si>
  <si>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</si>
  <si>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</si>
  <si>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</si>
  <si>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</si>
  <si>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</si>
  <si>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</si>
  <si>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</si>
  <si>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</si>
  <si>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</si>
  <si>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</si>
  <si>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</si>
  <si>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</si>
  <si>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</si>
  <si>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</si>
  <si>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</si>
  <si>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</si>
  <si>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</si>
  <si>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</si>
  <si>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</si>
  <si>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</si>
  <si>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</si>
  <si>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</si>
  <si>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</si>
  <si>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</si>
  <si>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</si>
  <si>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</si>
  <si>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</si>
  <si>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</si>
  <si>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</si>
  <si>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</si>
  <si>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</si>
  <si>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</si>
  <si>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</si>
  <si>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</si>
  <si>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</si>
  <si>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</si>
  <si>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</si>
  <si>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</si>
  <si>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</si>
  <si>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</si>
  <si>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</si>
  <si>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</si>
  <si>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</si>
  <si>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</si>
  <si>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</si>
  <si>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</si>
  <si>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</si>
  <si>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</si>
  <si>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</si>
  <si>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</si>
  <si>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</si>
  <si>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</si>
  <si>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</si>
  <si>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</si>
  <si>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</si>
  <si>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</si>
  <si>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</si>
  <si>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</si>
  <si>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</si>
  <si>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</si>
  <si>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</si>
  <si>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</si>
  <si>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</si>
  <si>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</si>
  <si>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</si>
  <si>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</si>
  <si>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</si>
  <si>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</si>
  <si>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</si>
  <si>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</si>
  <si>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</si>
  <si>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</si>
  <si>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</si>
  <si>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</si>
  <si>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</si>
  <si>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</si>
  <si>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</si>
  <si>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</si>
  <si>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</si>
  <si>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</si>
  <si>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</si>
  <si>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</si>
  <si>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</si>
  <si>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</si>
  <si>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</si>
  <si>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</si>
  <si>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</si>
  <si>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</si>
  <si>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</si>
  <si>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</si>
  <si>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</si>
  <si>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</si>
  <si>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</si>
  <si>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</si>
  <si>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</si>
  <si>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</si>
  <si>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</si>
  <si>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</si>
  <si>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</si>
  <si>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</si>
  <si>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</si>
  <si>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</si>
  <si>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</si>
  <si>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</si>
  <si>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</si>
  <si>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</si>
  <si>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</si>
  <si>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</si>
  <si>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</si>
  <si>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</si>
  <si>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</si>
  <si>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</si>
  <si>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</si>
  <si>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</si>
  <si>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</si>
  <si>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</si>
  <si>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</si>
  <si>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</si>
  <si>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</si>
  <si>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</si>
  <si>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</si>
  <si>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</si>
  <si>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</si>
  <si>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</si>
  <si>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</si>
  <si>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</si>
  <si>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</si>
  <si>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</si>
  <si>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</si>
  <si>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</si>
  <si>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</si>
  <si>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</si>
  <si>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</si>
  <si>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</si>
  <si>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</si>
  <si>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</si>
  <si>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</si>
  <si>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</si>
  <si>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</si>
  <si>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</si>
  <si>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</si>
  <si>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</si>
  <si>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</si>
  <si>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</si>
  <si>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</si>
  <si>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</si>
  <si>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</si>
  <si>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</si>
  <si>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</si>
  <si>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</si>
  <si>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</si>
  <si>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</si>
  <si>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</si>
  <si>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</si>
  <si>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</si>
  <si>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</si>
  <si>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</si>
  <si>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</si>
  <si>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</si>
  <si>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</si>
  <si>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</si>
  <si>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</si>
  <si>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</si>
  <si>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</si>
  <si>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</si>
  <si>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</si>
  <si>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</si>
  <si>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</si>
  <si>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</si>
  <si>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</si>
  <si>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</si>
  <si>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</si>
  <si>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</si>
  <si>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</si>
  <si>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</si>
  <si>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</si>
  <si>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</si>
  <si>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</si>
  <si>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</si>
  <si>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</si>
  <si>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</si>
  <si>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</si>
  <si>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</si>
  <si>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</si>
  <si>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</si>
  <si>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</si>
  <si>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</si>
  <si>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</si>
  <si>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</si>
  <si>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</si>
  <si>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</si>
  <si>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</si>
  <si>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</si>
  <si>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</si>
  <si>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</si>
  <si>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</si>
  <si>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</si>
  <si>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</si>
  <si>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</si>
  <si>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</si>
  <si>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</si>
  <si>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</si>
  <si>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</si>
  <si>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</si>
  <si>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</si>
  <si>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</si>
  <si>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</si>
  <si>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</si>
  <si>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</si>
  <si>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</si>
  <si>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</si>
  <si>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</si>
  <si>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</si>
  <si>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</si>
  <si>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</si>
  <si>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</si>
  <si>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</si>
  <si>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</si>
  <si>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</si>
  <si>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</si>
  <si>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</si>
  <si>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</si>
  <si>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</si>
  <si>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</si>
  <si>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</si>
  <si>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</si>
  <si>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</si>
  <si>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</si>
  <si>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</si>
  <si>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</si>
  <si>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</si>
  <si>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</si>
  <si>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</si>
  <si>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</si>
  <si>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</si>
  <si>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</si>
  <si>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</si>
  <si>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</si>
  <si>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</si>
  <si>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</si>
  <si>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</si>
  <si>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</si>
  <si>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</si>
  <si>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</si>
  <si>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</si>
  <si>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</si>
  <si>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</si>
  <si>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</si>
  <si>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</si>
  <si>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</si>
  <si>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</si>
  <si>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</si>
  <si>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</si>
  <si>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</si>
  <si>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</si>
  <si>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</si>
  <si>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</si>
  <si>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</si>
  <si>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</si>
  <si>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</si>
  <si>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</si>
  <si>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</si>
  <si>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</si>
  <si>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</si>
  <si>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</si>
  <si>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</si>
  <si>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</si>
  <si>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</si>
  <si>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</si>
  <si>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</si>
  <si>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</si>
  <si>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</si>
  <si>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</si>
  <si>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</si>
  <si>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</si>
  <si>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</si>
  <si>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</si>
  <si>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</si>
  <si>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</si>
  <si>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</si>
  <si>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</si>
  <si>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</si>
  <si>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</si>
  <si>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</si>
  <si>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</si>
  <si>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</si>
  <si>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</si>
  <si>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</si>
  <si>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</si>
  <si>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</si>
  <si>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</si>
  <si>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</si>
  <si>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</si>
  <si>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</si>
  <si>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</si>
  <si>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</si>
  <si>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</si>
  <si>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</si>
  <si>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</si>
  <si>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</si>
  <si>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</si>
  <si>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</si>
  <si>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</si>
  <si>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</si>
  <si>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</si>
  <si>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</si>
  <si>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</si>
  <si>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</si>
  <si>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</si>
  <si>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</si>
  <si>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</si>
  <si>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</si>
  <si>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</si>
  <si>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</si>
  <si>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</si>
  <si>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</si>
  <si>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</si>
  <si>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</si>
  <si>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</si>
  <si>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</si>
  <si>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</si>
  <si>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</si>
  <si>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</si>
  <si>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</si>
  <si>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</si>
  <si>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</si>
  <si>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</si>
  <si>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</si>
  <si>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</si>
  <si>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</si>
  <si>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</si>
  <si>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</si>
  <si>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</si>
  <si>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</si>
  <si>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</si>
  <si>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</si>
  <si>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</si>
  <si>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</si>
  <si>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</si>
  <si>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</si>
  <si>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</si>
  <si>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</si>
  <si>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</si>
  <si>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</si>
  <si>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</si>
  <si>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</si>
  <si>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</si>
  <si>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</si>
  <si>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</si>
  <si>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</si>
  <si>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</si>
  <si>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</si>
  <si>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</si>
  <si>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</si>
  <si>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</si>
  <si>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</si>
  <si>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</si>
  <si>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</si>
  <si>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</si>
  <si>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</si>
  <si>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</si>
  <si>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</si>
  <si>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</si>
  <si>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</si>
  <si>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</si>
  <si>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</si>
  <si>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</si>
  <si>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</si>
  <si>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</si>
  <si>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</si>
  <si>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</si>
  <si>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</si>
  <si>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</si>
  <si>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</si>
  <si>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</si>
  <si>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</si>
  <si>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</si>
  <si>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</si>
  <si>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</si>
  <si>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</si>
  <si>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</si>
  <si>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</si>
  <si>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</si>
  <si>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</si>
  <si>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</si>
  <si>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</si>
  <si>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</si>
  <si>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</si>
  <si>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</si>
  <si>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</si>
  <si>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</si>
  <si>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</si>
  <si>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</si>
  <si>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</si>
  <si>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</si>
  <si>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</si>
  <si>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</si>
  <si>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</si>
  <si>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</si>
  <si>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</si>
  <si>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</si>
  <si>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</si>
  <si>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</si>
  <si>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</si>
  <si>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</si>
  <si>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</si>
  <si>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</si>
  <si>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</si>
  <si>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</si>
  <si>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</si>
  <si>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</si>
  <si>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</si>
  <si>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</si>
  <si>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</si>
  <si>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</si>
  <si>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</si>
  <si>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</si>
  <si>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</si>
  <si>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</si>
  <si>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</si>
  <si>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</si>
  <si>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</si>
  <si>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</si>
  <si>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</si>
  <si>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</si>
  <si>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</si>
  <si>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</si>
  <si>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</si>
  <si>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</si>
  <si>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</si>
  <si>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</si>
  <si>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</si>
  <si>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</si>
  <si>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</si>
  <si>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</si>
  <si>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</si>
  <si>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</si>
  <si>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</si>
  <si>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</si>
  <si>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</si>
  <si>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</si>
  <si>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</si>
  <si>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</si>
  <si>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</si>
  <si>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</si>
  <si>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</si>
  <si>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</si>
  <si>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</si>
  <si>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</si>
  <si>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</si>
  <si>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</si>
  <si>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</si>
  <si>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</si>
  <si>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</si>
  <si>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</si>
  <si>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</si>
  <si>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</si>
  <si>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</si>
  <si>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</si>
  <si>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</si>
  <si>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</si>
  <si>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</si>
  <si>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</si>
  <si>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</si>
  <si>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</si>
  <si>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</si>
  <si>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</si>
  <si>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</si>
  <si>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</si>
  <si>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</si>
  <si>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</si>
  <si>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</si>
  <si>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</si>
  <si>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</si>
  <si>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</si>
  <si>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</si>
  <si>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</si>
  <si>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</si>
  <si>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</si>
  <si>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</si>
  <si>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</si>
  <si>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</si>
  <si>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</si>
  <si>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</si>
  <si>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</si>
  <si>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</si>
  <si>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</si>
  <si>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</si>
  <si>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</si>
  <si>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</si>
  <si>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</si>
  <si>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</si>
  <si>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</si>
  <si>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</si>
  <si>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</si>
  <si>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</si>
  <si>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</si>
  <si>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</si>
  <si>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</si>
  <si>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</si>
  <si>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</si>
  <si>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</si>
  <si>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</si>
  <si>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</si>
  <si>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</si>
  <si>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</si>
  <si>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</si>
  <si>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</si>
  <si>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</si>
  <si>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</si>
  <si>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</si>
  <si>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</si>
  <si>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</si>
  <si>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</si>
  <si>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</si>
  <si>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</si>
  <si>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</si>
  <si>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</si>
  <si>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</si>
  <si>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</si>
  <si>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</si>
  <si>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</si>
  <si>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</si>
  <si>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</si>
  <si>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</si>
  <si>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</si>
  <si>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</si>
  <si>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</si>
  <si>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</si>
  <si>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</si>
  <si>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</si>
  <si>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</si>
  <si>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</si>
  <si>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</si>
  <si>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</si>
  <si>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</si>
  <si>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</si>
  <si>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</si>
  <si>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</si>
  <si>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</si>
  <si>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</si>
  <si>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</si>
  <si>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</si>
  <si>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</si>
  <si>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</si>
  <si>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</si>
  <si>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</si>
  <si>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</si>
  <si>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</si>
  <si>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</si>
  <si>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</si>
  <si>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</si>
  <si>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</si>
  <si>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</si>
  <si>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</si>
  <si>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</si>
  <si>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</si>
  <si>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</si>
  <si>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</si>
  <si>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</si>
  <si>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</si>
  <si>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</si>
  <si>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</si>
  <si>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</si>
  <si>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</si>
  <si>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</si>
  <si>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</si>
  <si>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</si>
  <si>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</si>
  <si>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</si>
  <si>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</si>
  <si>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</si>
  <si>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</si>
  <si>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</si>
  <si>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</si>
  <si>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</si>
  <si>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</si>
  <si>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</si>
  <si>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</si>
  <si>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</si>
  <si>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</si>
  <si>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</si>
  <si>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</si>
  <si>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</si>
  <si>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</si>
  <si>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</si>
  <si>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</si>
  <si>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</si>
  <si>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</si>
  <si>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</si>
  <si>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</si>
  <si>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</si>
  <si>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</si>
  <si>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</si>
  <si>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</si>
  <si>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</si>
  <si>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</si>
  <si>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</si>
  <si>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</si>
  <si>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</si>
  <si>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</si>
  <si>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</si>
  <si>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</si>
  <si>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</si>
  <si>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</si>
  <si>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</si>
  <si>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</si>
  <si>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</si>
  <si>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</si>
  <si>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</si>
  <si>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</si>
  <si>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</si>
  <si>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</si>
  <si>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</si>
  <si>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</si>
  <si>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</si>
  <si>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</si>
  <si>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</si>
  <si>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</si>
  <si>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</si>
  <si>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</si>
  <si>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</si>
  <si>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</si>
  <si>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</si>
  <si>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</si>
  <si>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</si>
  <si>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</si>
  <si>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</si>
  <si>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</si>
  <si>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</si>
  <si>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</si>
  <si>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</si>
  <si>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</si>
  <si>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</si>
  <si>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</si>
  <si>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</si>
  <si>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</si>
  <si>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</si>
  <si>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</si>
  <si>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</si>
  <si>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</si>
  <si>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</si>
  <si>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</si>
  <si>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</si>
  <si>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</si>
  <si>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</si>
  <si>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</si>
  <si>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</si>
  <si>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</si>
  <si>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</si>
  <si>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</si>
  <si>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</si>
  <si>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</si>
  <si>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</si>
  <si>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</si>
  <si>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</si>
  <si>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</si>
  <si>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</si>
  <si>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</si>
  <si>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</si>
  <si>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</si>
  <si>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</si>
  <si>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</si>
  <si>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</si>
  <si>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</si>
  <si>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</si>
  <si>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</si>
  <si>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</si>
  <si>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</si>
  <si>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</si>
  <si>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</si>
  <si>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</si>
  <si>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</si>
  <si>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</si>
  <si>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</si>
  <si>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</si>
  <si>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</si>
  <si>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</si>
  <si>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</si>
  <si>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</si>
  <si>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</si>
  <si>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</si>
  <si>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</si>
  <si>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</si>
  <si>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</si>
  <si>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</si>
  <si>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</si>
  <si>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</si>
  <si>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</si>
  <si>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</si>
  <si>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</si>
  <si>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</si>
  <si>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</si>
  <si>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</si>
  <si>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</si>
  <si>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</si>
  <si>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</si>
  <si>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</si>
  <si>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</si>
  <si>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</si>
  <si>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</si>
  <si>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</si>
  <si>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</si>
  <si>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</si>
  <si>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</si>
  <si>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</si>
  <si>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</si>
  <si>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</si>
  <si>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</si>
  <si>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</si>
  <si>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</si>
  <si>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</si>
  <si>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</si>
  <si>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</si>
  <si>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</si>
  <si>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</si>
  <si>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</si>
  <si>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</si>
  <si>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</si>
  <si>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</si>
  <si>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</si>
  <si>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</si>
  <si>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</si>
  <si>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</si>
  <si>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</si>
  <si>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</si>
  <si>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</si>
  <si>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</si>
  <si>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</si>
  <si>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</si>
  <si>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</si>
  <si>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</si>
  <si>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</si>
  <si>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</si>
  <si>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</si>
  <si>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</si>
  <si>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</si>
  <si>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</si>
  <si>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</si>
  <si>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</si>
  <si>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</si>
  <si>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</si>
  <si>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</si>
  <si>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</si>
  <si>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</si>
  <si>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</si>
  <si>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</si>
  <si>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</si>
  <si>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</si>
  <si>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</si>
  <si>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</si>
  <si>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</si>
  <si>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</si>
  <si>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</si>
  <si>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</si>
  <si>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</si>
  <si>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</si>
  <si>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</si>
  <si>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</si>
  <si>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</si>
  <si>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</si>
  <si>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</si>
  <si>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</si>
  <si>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</si>
  <si>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</si>
  <si>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</si>
  <si>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</si>
  <si>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</si>
  <si>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</si>
  <si>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</si>
  <si>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</si>
  <si>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</si>
  <si>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</si>
  <si>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</si>
  <si>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</si>
  <si>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</si>
  <si>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</si>
  <si>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</si>
  <si>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</si>
  <si>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</si>
  <si>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</si>
  <si>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</si>
  <si>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</si>
  <si>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</si>
  <si>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</si>
  <si>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</si>
  <si>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</si>
  <si>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</si>
  <si>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</si>
  <si>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</si>
  <si>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</si>
  <si>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</si>
  <si>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</si>
  <si>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</si>
  <si>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</si>
  <si>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</si>
  <si>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</si>
  <si>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</si>
  <si>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</si>
  <si>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</si>
  <si>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</si>
  <si>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</si>
  <si>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</si>
  <si>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</si>
  <si>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</si>
  <si>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</si>
  <si>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</si>
  <si>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</si>
  <si>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</si>
  <si>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</si>
  <si>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</si>
  <si>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</si>
  <si>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</si>
  <si>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</si>
  <si>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</si>
  <si>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</si>
  <si>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</si>
  <si>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</si>
  <si>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</si>
  <si>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</si>
  <si>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</si>
  <si>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</si>
  <si>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</si>
  <si>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</si>
  <si>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</si>
  <si>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</si>
  <si>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</si>
  <si>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</si>
  <si>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</si>
  <si>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</si>
  <si>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</si>
  <si>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</si>
  <si>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</si>
  <si>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</si>
  <si>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</si>
  <si>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</si>
  <si>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</si>
  <si>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</si>
  <si>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</si>
  <si>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</si>
  <si>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</si>
  <si>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</si>
  <si>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</si>
  <si>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</si>
  <si>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</si>
  <si>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</si>
  <si>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</si>
  <si>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</si>
  <si>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</si>
  <si>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</si>
  <si>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</si>
  <si>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</si>
  <si>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</si>
  <si>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</si>
  <si>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</si>
  <si>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</si>
  <si>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</si>
  <si>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</si>
  <si>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</si>
  <si>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</si>
  <si>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</si>
  <si>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</si>
  <si>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</si>
  <si>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</si>
  <si>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</si>
  <si>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</si>
  <si>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</si>
  <si>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</si>
  <si>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</si>
  <si>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</si>
  <si>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</si>
  <si>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</si>
  <si>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</si>
  <si>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</si>
  <si>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</si>
  <si>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</si>
  <si>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</si>
  <si>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</si>
  <si>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</si>
  <si>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</si>
  <si>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</si>
  <si>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</si>
  <si>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</si>
  <si>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</si>
  <si>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</si>
  <si>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</si>
  <si>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</si>
  <si>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</si>
  <si>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</si>
  <si>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</si>
  <si>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</si>
  <si>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</si>
  <si>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</si>
  <si>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</si>
  <si>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</si>
  <si>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</si>
  <si>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</si>
  <si>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</si>
  <si>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</si>
  <si>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</si>
  <si>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</si>
  <si>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</si>
  <si>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</si>
  <si>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</si>
  <si>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</si>
  <si>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</si>
  <si>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</si>
  <si>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</si>
  <si>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</si>
  <si>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</si>
  <si>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</si>
  <si>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</si>
  <si>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</si>
  <si>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</si>
  <si>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</si>
  <si>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</si>
  <si>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</si>
  <si>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</si>
  <si>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</si>
  <si>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</si>
  <si>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</si>
  <si>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</si>
  <si>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</si>
  <si>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</si>
  <si>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</si>
  <si>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</si>
  <si>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</si>
  <si>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</si>
  <si>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</si>
  <si>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</si>
  <si>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</si>
  <si>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</si>
  <si>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</si>
  <si>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</si>
  <si>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</si>
  <si>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</si>
  <si>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</si>
  <si>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</si>
  <si>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</si>
  <si>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</si>
  <si>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</si>
  <si>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</si>
  <si>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</si>
  <si>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</si>
  <si>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</si>
  <si>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</si>
  <si>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</si>
  <si>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</si>
  <si>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</si>
  <si>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</si>
  <si>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</si>
  <si>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</si>
  <si>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</si>
  <si>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</si>
  <si>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</si>
  <si>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</si>
  <si>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</si>
  <si>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</si>
  <si>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</si>
  <si>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</si>
  <si>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</si>
  <si>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</si>
  <si>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</si>
  <si>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</si>
  <si>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</si>
  <si>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</si>
  <si>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</si>
  <si>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</si>
  <si>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</si>
  <si>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</si>
  <si>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</si>
  <si>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</si>
  <si>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</si>
  <si>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</si>
  <si>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</si>
  <si>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</si>
  <si>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</si>
  <si>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</si>
  <si>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</si>
  <si>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</si>
  <si>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</si>
  <si>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</si>
  <si>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</si>
  <si>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</si>
  <si>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</si>
  <si>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</si>
  <si>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</si>
  <si>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</si>
  <si>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</si>
  <si>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</si>
  <si>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</si>
  <si>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</si>
  <si>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</si>
  <si>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</si>
  <si>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</si>
  <si>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</si>
  <si>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</si>
  <si>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</si>
  <si>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</si>
  <si>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</si>
  <si>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</si>
  <si>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</si>
  <si>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</si>
  <si>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</si>
  <si>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</si>
  <si>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</si>
  <si>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</si>
  <si>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</si>
  <si>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</si>
  <si>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</si>
  <si>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</si>
  <si>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</si>
  <si>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</si>
  <si>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</si>
  <si>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</si>
  <si>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</si>
  <si>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</si>
  <si>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</si>
  <si>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</si>
  <si>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</si>
  <si>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</si>
  <si>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</si>
  <si>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</si>
  <si>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</si>
  <si>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</si>
  <si>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</si>
  <si>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</si>
  <si>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</si>
  <si>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</si>
  <si>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</si>
  <si>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</si>
  <si>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</si>
  <si>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</si>
  <si>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</si>
  <si>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</si>
  <si>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</si>
  <si>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</si>
  <si>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</si>
  <si>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</si>
  <si>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</si>
  <si>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</si>
  <si>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</si>
  <si>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</si>
  <si>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</si>
  <si>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</si>
  <si>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</si>
  <si>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</si>
  <si>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</si>
  <si>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</si>
  <si>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</si>
  <si>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</si>
  <si>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</si>
  <si>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</si>
  <si>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</si>
  <si>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</si>
  <si>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</si>
  <si>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</si>
  <si>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</si>
  <si>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</si>
  <si>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</si>
  <si>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</si>
  <si>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</si>
  <si>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</si>
  <si>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</si>
  <si>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</si>
  <si>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</si>
  <si>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</si>
  <si>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</si>
  <si>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</si>
  <si>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</si>
  <si>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</si>
  <si>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</si>
  <si>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</si>
  <si>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</si>
  <si>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</si>
  <si>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</si>
  <si>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</si>
  <si>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</si>
  <si>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</si>
  <si>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</si>
  <si>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</si>
  <si>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</si>
  <si>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</si>
  <si>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</si>
  <si>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</si>
  <si>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</si>
  <si>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</si>
  <si>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</si>
  <si>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</si>
  <si>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</si>
  <si>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</si>
  <si>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</si>
  <si>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</si>
  <si>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</si>
  <si>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</si>
  <si>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</si>
  <si>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</si>
  <si>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</si>
  <si>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</si>
  <si>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</si>
  <si>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</si>
  <si>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</si>
  <si>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</si>
  <si>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</si>
  <si>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</si>
  <si>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</si>
  <si>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</si>
  <si>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</si>
  <si>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</si>
  <si>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</si>
  <si>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</si>
  <si>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</si>
  <si>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</si>
  <si>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</si>
  <si>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</si>
  <si>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</si>
  <si>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</si>
  <si>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</si>
  <si>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</si>
  <si>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</si>
  <si>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</si>
  <si>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</si>
  <si>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</si>
  <si>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</si>
  <si>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</si>
  <si>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</si>
  <si>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</si>
  <si>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</si>
  <si>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</si>
  <si>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</si>
  <si>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</si>
  <si>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</si>
  <si>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</si>
  <si>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</si>
  <si>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</si>
  <si>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</si>
  <si>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</si>
  <si>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</si>
  <si>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</si>
  <si>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</si>
  <si>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</si>
  <si>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</si>
  <si>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</si>
  <si>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</si>
  <si>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</si>
  <si>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</si>
  <si>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</si>
  <si>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</si>
  <si>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</si>
  <si>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</si>
  <si>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</si>
  <si>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</si>
  <si>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</si>
  <si>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</si>
  <si>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</si>
  <si>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</si>
  <si>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</si>
  <si>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</si>
  <si>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</si>
  <si>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</si>
  <si>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</si>
  <si>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</si>
  <si>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</si>
  <si>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</si>
  <si>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</si>
  <si>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</si>
  <si>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</si>
  <si>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</si>
  <si>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</si>
  <si>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</si>
  <si>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</si>
  <si>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</si>
  <si>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</si>
  <si>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</si>
  <si>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</si>
  <si>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</si>
  <si>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</si>
  <si>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</si>
  <si>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</si>
  <si>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</si>
  <si>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</si>
  <si>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</si>
  <si>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</si>
  <si>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</si>
  <si>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</si>
  <si>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</si>
  <si>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</si>
  <si>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</si>
  <si>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</si>
  <si>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</si>
  <si>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</si>
  <si>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</si>
  <si>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</si>
  <si>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</si>
  <si>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</si>
  <si>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</si>
  <si>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</si>
  <si>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</si>
  <si>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</si>
  <si>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</si>
  <si>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</si>
  <si>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</si>
  <si>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</si>
  <si>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</si>
  <si>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</si>
  <si>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</si>
  <si>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</si>
  <si>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</si>
  <si>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</si>
  <si>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</si>
  <si>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</si>
  <si>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</si>
  <si>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</si>
  <si>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</si>
  <si>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</si>
  <si>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</si>
  <si>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</si>
  <si>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</si>
  <si>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</si>
  <si>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</si>
  <si>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</si>
  <si>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</si>
  <si>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</si>
  <si>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</si>
  <si>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</si>
  <si>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</si>
  <si>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</si>
  <si>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</si>
  <si>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</si>
  <si>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</si>
  <si>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</si>
  <si>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</si>
  <si>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</si>
  <si>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</si>
  <si>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</si>
  <si>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</si>
  <si>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</si>
  <si>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</si>
  <si>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</si>
  <si>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</si>
  <si>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</si>
  <si>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</si>
  <si>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</si>
  <si>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</si>
  <si>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</si>
  <si>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</si>
  <si>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</si>
  <si>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</si>
  <si>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</si>
  <si>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</si>
  <si>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</si>
  <si>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</si>
  <si>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</si>
  <si>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</si>
  <si>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</si>
  <si>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</si>
  <si>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</si>
  <si>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</si>
  <si>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</si>
  <si>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</si>
  <si>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</si>
  <si>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</si>
  <si>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</si>
  <si>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</si>
  <si>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</si>
  <si>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</si>
  <si>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</si>
  <si>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</si>
  <si>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</si>
  <si>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</si>
  <si>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</si>
  <si>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</si>
  <si>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</si>
  <si>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</si>
  <si>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</si>
  <si>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</si>
  <si>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</si>
  <si>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</si>
  <si>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</si>
  <si>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</si>
  <si>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</si>
  <si>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</si>
  <si>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</si>
  <si>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</si>
  <si>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</si>
  <si>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</si>
  <si>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</si>
  <si>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</si>
  <si>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</si>
  <si>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</si>
  <si>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</si>
  <si>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</si>
  <si>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</si>
  <si>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</si>
  <si>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</si>
  <si>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</si>
  <si>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</si>
  <si>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</si>
  <si>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</si>
  <si>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</si>
  <si>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</si>
  <si>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</si>
  <si>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</si>
  <si>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</si>
  <si>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</si>
  <si>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</si>
  <si>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</si>
  <si>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</si>
  <si>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</si>
  <si>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</si>
  <si>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</si>
  <si>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</si>
  <si>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</si>
  <si>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</si>
  <si>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</si>
  <si>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</si>
  <si>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</si>
  <si>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</si>
  <si>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</si>
  <si>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</si>
  <si>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</si>
  <si>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</si>
  <si>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</si>
  <si>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</si>
  <si>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</si>
  <si>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</si>
  <si>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</si>
  <si>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</si>
  <si>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</si>
  <si>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</si>
  <si>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</si>
  <si>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</si>
  <si>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</si>
  <si>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</si>
  <si>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</si>
  <si>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</si>
  <si>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</si>
  <si>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</si>
  <si>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</si>
  <si>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</si>
  <si>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</si>
  <si>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</si>
  <si>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</si>
  <si>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</si>
  <si>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</si>
  <si>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</si>
  <si>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</si>
  <si>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</si>
  <si>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</si>
  <si>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</si>
  <si>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</si>
  <si>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</si>
  <si>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</si>
  <si>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</si>
  <si>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</si>
  <si>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</si>
  <si>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</si>
  <si>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</si>
  <si>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</si>
  <si>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</si>
  <si>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</si>
  <si>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</si>
  <si>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</si>
  <si>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</si>
  <si>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</si>
  <si>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</si>
  <si>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</si>
  <si>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</si>
  <si>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</si>
  <si>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</si>
  <si>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</si>
  <si>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</si>
  <si>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</si>
  <si>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</si>
  <si>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</si>
  <si>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</si>
  <si>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</si>
  <si>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</si>
  <si>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</si>
  <si>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</si>
  <si>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</si>
  <si>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</si>
  <si>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</si>
  <si>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</si>
  <si>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</si>
  <si>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</si>
  <si>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</si>
  <si>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</si>
  <si>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</si>
  <si>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</si>
  <si>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</si>
  <si>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</si>
  <si>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</si>
  <si>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</si>
  <si>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</si>
  <si>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</si>
  <si>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</si>
  <si>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</si>
  <si>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</si>
  <si>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</si>
  <si>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</si>
  <si>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</si>
  <si>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</si>
  <si>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</si>
  <si>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</si>
  <si>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</si>
  <si>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</si>
  <si>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</si>
  <si>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</si>
  <si>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</si>
  <si>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</si>
  <si>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</si>
  <si>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</si>
  <si>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</si>
  <si>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</si>
  <si>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</si>
  <si>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</si>
  <si>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</si>
  <si>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</si>
  <si>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</si>
  <si>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</si>
  <si>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</si>
  <si>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</si>
  <si>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</si>
  <si>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</si>
  <si>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</si>
  <si>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</si>
  <si>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</si>
  <si>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</si>
  <si>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</si>
  <si>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</si>
  <si>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</si>
  <si>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</si>
  <si>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</si>
  <si>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</si>
  <si>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</si>
  <si>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</si>
  <si>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</si>
  <si>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</si>
  <si>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</si>
  <si>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</si>
  <si>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</si>
  <si>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</si>
  <si>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</si>
  <si>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</si>
  <si>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</si>
  <si>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</si>
  <si>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</si>
  <si>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</si>
  <si>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</si>
  <si>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</si>
  <si>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</si>
  <si>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</si>
  <si>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</si>
  <si>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</si>
  <si>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</si>
  <si>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</si>
  <si>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</si>
  <si>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</si>
  <si>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</si>
  <si>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</si>
  <si>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</si>
  <si>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</si>
  <si>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</si>
  <si>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</si>
  <si>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</si>
  <si>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</si>
  <si>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</si>
  <si>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</si>
  <si>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</si>
  <si>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</si>
  <si>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</si>
  <si>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</si>
  <si>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</si>
  <si>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</si>
  <si>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</si>
  <si>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</si>
  <si>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</si>
  <si>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</si>
  <si>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</si>
  <si>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</si>
  <si>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</si>
  <si>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</si>
  <si>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</si>
  <si>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</si>
  <si>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</si>
  <si>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</si>
  <si>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</si>
  <si>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</si>
  <si>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</si>
  <si>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</si>
  <si>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</si>
  <si>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</si>
  <si>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</si>
  <si>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</si>
  <si>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</si>
  <si>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</si>
  <si>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</si>
  <si>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</si>
  <si>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</si>
  <si>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</si>
  <si>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</si>
  <si>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</si>
  <si>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</si>
  <si>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</si>
  <si>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</si>
  <si>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</si>
  <si>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</si>
  <si>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</si>
  <si>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</si>
  <si>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</si>
  <si>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</si>
  <si>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</si>
  <si>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</si>
  <si>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</si>
  <si>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</si>
  <si>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</si>
  <si>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</si>
  <si>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</si>
  <si>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</si>
  <si>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</si>
  <si>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</si>
  <si>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</si>
  <si>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</si>
  <si>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</si>
  <si>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</si>
  <si>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</si>
  <si>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</si>
  <si>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</si>
  <si>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</si>
  <si>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</si>
  <si>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</si>
  <si>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</si>
  <si>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</si>
  <si>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</si>
  <si>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</si>
  <si>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</si>
  <si>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</si>
  <si>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</si>
  <si>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</si>
  <si>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</si>
  <si>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</si>
  <si>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</si>
  <si>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</si>
  <si>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</si>
  <si>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</si>
  <si>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</si>
  <si>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</si>
  <si>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</si>
  <si>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</si>
  <si>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</si>
  <si>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</si>
  <si>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</si>
  <si>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</si>
  <si>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</si>
  <si>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</si>
  <si>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</si>
  <si>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</si>
  <si>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</si>
  <si>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</si>
  <si>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</si>
  <si>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</si>
  <si>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</si>
  <si>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</si>
  <si>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</si>
  <si>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</si>
  <si>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</si>
  <si>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</si>
  <si>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</si>
  <si>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</si>
  <si>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</si>
  <si>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</si>
  <si>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</si>
  <si>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</si>
  <si>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</si>
  <si>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</si>
  <si>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</si>
  <si>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</si>
  <si>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</si>
  <si>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</si>
  <si>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</si>
  <si>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</si>
  <si>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</si>
  <si>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</si>
  <si>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</si>
  <si>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</si>
  <si>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</si>
  <si>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</si>
  <si>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</si>
  <si>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</si>
  <si>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</si>
  <si>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</si>
  <si>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</si>
  <si>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</si>
  <si>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</si>
  <si>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</si>
  <si>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</si>
  <si>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</si>
  <si>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</si>
  <si>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</si>
  <si>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</si>
  <si>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</si>
  <si>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</si>
  <si>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</si>
  <si>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</si>
  <si>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</si>
  <si>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</si>
  <si>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</si>
  <si>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</si>
  <si>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</si>
  <si>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</si>
  <si>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</si>
  <si>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</si>
  <si>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</si>
  <si>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</si>
  <si>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</si>
  <si>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</si>
  <si>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</si>
  <si>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</si>
  <si>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</si>
  <si>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</si>
  <si>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</si>
  <si>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</si>
  <si>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</si>
  <si>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</si>
  <si>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</si>
  <si>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</si>
  <si>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</si>
  <si>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</si>
  <si>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</si>
  <si>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</si>
  <si>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</si>
  <si>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</si>
  <si>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</si>
  <si>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</si>
  <si>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</si>
  <si>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</si>
  <si>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</si>
  <si>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</si>
  <si>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</si>
  <si>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</si>
  <si>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</si>
  <si>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</si>
  <si>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</si>
  <si>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</si>
  <si>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</si>
  <si>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</si>
  <si>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</si>
  <si>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</si>
  <si>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</si>
  <si>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</si>
  <si>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</si>
  <si>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</si>
  <si>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</si>
  <si>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</si>
  <si>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</si>
  <si>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</si>
  <si>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</si>
  <si>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</si>
  <si>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</si>
  <si>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</si>
  <si>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</si>
  <si>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</si>
  <si>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</si>
  <si>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</si>
  <si>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</si>
  <si>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</si>
  <si>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</si>
  <si>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</si>
  <si>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</si>
  <si>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</si>
  <si>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</si>
  <si>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</si>
  <si>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</si>
  <si>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</si>
  <si>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</si>
  <si>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</si>
  <si>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</si>
  <si>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</si>
  <si>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</si>
  <si>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</si>
  <si>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</si>
  <si>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</si>
  <si>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</si>
  <si>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</si>
  <si>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</si>
  <si>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</si>
  <si>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</si>
  <si>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</si>
  <si>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</si>
  <si>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</si>
  <si>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</si>
  <si>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</si>
  <si>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</si>
  <si>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</si>
  <si>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</si>
  <si>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</si>
  <si>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</si>
  <si>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</si>
  <si>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</si>
  <si>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</si>
  <si>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</si>
  <si>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</si>
  <si>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</si>
  <si>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</si>
  <si>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</si>
  <si>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</si>
  <si>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</si>
  <si>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</si>
  <si>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</si>
  <si>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</si>
  <si>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</si>
  <si>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</si>
  <si>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</si>
  <si>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</si>
  <si>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</si>
  <si>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</si>
  <si>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</si>
  <si>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</si>
  <si>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</si>
  <si>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</si>
  <si>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</si>
  <si>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</si>
  <si>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</si>
  <si>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</si>
  <si>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</si>
  <si>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</si>
  <si>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</si>
  <si>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</si>
  <si>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</si>
  <si>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</si>
  <si>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</si>
  <si>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</si>
  <si>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</si>
  <si>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</si>
  <si>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</si>
  <si>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</si>
  <si>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</si>
  <si>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</si>
  <si>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</si>
  <si>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</si>
  <si>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</si>
  <si>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</si>
  <si>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</si>
  <si>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</si>
  <si>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</si>
  <si>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</si>
  <si>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</si>
  <si>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</si>
  <si>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</si>
  <si>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</si>
  <si>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</si>
  <si>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</si>
  <si>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</si>
  <si>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</si>
  <si>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</si>
  <si>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</si>
  <si>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</si>
  <si>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</si>
  <si>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</si>
  <si>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</si>
  <si>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</si>
  <si>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</si>
  <si>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</si>
  <si>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</si>
  <si>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</si>
  <si>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</si>
  <si>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</si>
  <si>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</si>
  <si>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</si>
  <si>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</si>
  <si>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</si>
  <si>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</si>
  <si>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</si>
  <si>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</si>
  <si>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</si>
  <si>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</si>
  <si>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</si>
  <si>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</si>
  <si>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</si>
  <si>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</si>
  <si>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</si>
  <si>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</si>
  <si>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</si>
  <si>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</si>
  <si>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</si>
  <si>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</si>
  <si>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</si>
  <si>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</si>
  <si>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</si>
  <si>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</si>
  <si>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</si>
  <si>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</si>
  <si>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</si>
  <si>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</si>
  <si>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</si>
  <si>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</si>
  <si>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</si>
  <si>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</si>
  <si>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</si>
  <si>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</si>
  <si>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</si>
  <si>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</si>
  <si>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</si>
  <si>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</si>
  <si>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</si>
  <si>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</si>
  <si>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</si>
  <si>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</si>
  <si>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</si>
  <si>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</si>
  <si>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</si>
  <si>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</si>
  <si>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</si>
  <si>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</si>
  <si>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</si>
  <si>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</si>
  <si>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</si>
  <si>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</si>
  <si>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</si>
  <si>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</si>
  <si>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</si>
  <si>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</si>
  <si>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</si>
  <si>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</si>
  <si>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</si>
  <si>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</si>
  <si>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</si>
  <si>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</si>
  <si>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</si>
  <si>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</si>
  <si>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</si>
  <si>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</si>
  <si>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</si>
  <si>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</si>
  <si>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</si>
  <si>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</si>
  <si>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</si>
  <si>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</si>
  <si>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</si>
  <si>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</si>
  <si>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</si>
  <si>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</si>
  <si>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</si>
  <si>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</si>
  <si>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</si>
  <si>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</si>
  <si>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</si>
  <si>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</si>
  <si>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</si>
  <si>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</si>
  <si>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</si>
  <si>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</si>
  <si>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</si>
  <si>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</si>
  <si>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</si>
  <si>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</si>
  <si>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</si>
  <si>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</si>
  <si>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</si>
  <si>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</si>
  <si>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</si>
  <si>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</si>
  <si>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</si>
  <si>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</si>
  <si>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</si>
  <si>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</si>
  <si>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</si>
  <si>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</si>
  <si>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</si>
  <si>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</si>
  <si>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</si>
  <si>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</si>
  <si>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</si>
  <si>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</si>
  <si>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</si>
  <si>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</si>
  <si>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</si>
  <si>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</si>
  <si>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</si>
  <si>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</si>
  <si>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</si>
  <si>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</si>
  <si>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</si>
  <si>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</si>
  <si>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</si>
  <si>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</si>
  <si>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</si>
  <si>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</si>
  <si>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</si>
  <si>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</si>
  <si>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</si>
  <si>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</si>
  <si>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</si>
  <si>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</si>
  <si>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</si>
  <si>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</si>
  <si>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</si>
  <si>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</si>
  <si>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</si>
  <si>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</si>
  <si>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</si>
  <si>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</si>
  <si>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</si>
  <si>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</si>
  <si>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</si>
  <si>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</si>
  <si>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</si>
  <si>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</si>
  <si>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</si>
  <si>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</si>
  <si>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</si>
  <si>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</si>
  <si>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</si>
  <si>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</si>
  <si>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</si>
  <si>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</si>
  <si>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</si>
  <si>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</si>
  <si>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</si>
  <si>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</si>
  <si>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</si>
  <si>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</si>
  <si>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</si>
  <si>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</si>
  <si>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</si>
  <si>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</si>
  <si>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</si>
  <si>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</si>
  <si>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</si>
  <si>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</si>
  <si>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</si>
  <si>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</si>
  <si>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</si>
  <si>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</si>
  <si>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</si>
  <si>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</si>
  <si>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</si>
  <si>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</si>
  <si>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</si>
  <si>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</si>
  <si>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</si>
  <si>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</si>
  <si>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</si>
  <si>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</si>
  <si>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</si>
  <si>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</si>
  <si>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</si>
  <si>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</si>
  <si>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</si>
  <si>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</si>
  <si>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</si>
  <si>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</si>
  <si>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</si>
  <si>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</si>
  <si>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</si>
  <si>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</si>
  <si>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</si>
  <si>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</si>
  <si>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</si>
  <si>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</si>
  <si>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</si>
  <si>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</si>
  <si>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</si>
  <si>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</si>
  <si>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</si>
  <si>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</si>
  <si>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</si>
  <si>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</si>
  <si>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</si>
  <si>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</si>
  <si>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</si>
  <si>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</si>
  <si>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</si>
  <si>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</si>
  <si>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</si>
  <si>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</si>
  <si>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</si>
  <si>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</si>
  <si>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</si>
  <si>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</si>
  <si>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</si>
  <si>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</si>
  <si>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</si>
  <si>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</si>
  <si>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</si>
  <si>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</si>
  <si>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</si>
  <si>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</si>
  <si>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</si>
  <si>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</si>
  <si>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</si>
  <si>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</si>
  <si>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</si>
  <si>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</si>
  <si>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</si>
  <si>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</si>
  <si>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</si>
  <si>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</si>
  <si>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</si>
  <si>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</si>
  <si>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</si>
  <si>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</si>
  <si>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</si>
  <si>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</si>
  <si>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</si>
  <si>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</si>
  <si>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</si>
  <si>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</si>
  <si>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</si>
  <si>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</si>
  <si>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</si>
  <si>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</si>
  <si>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</si>
  <si>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</si>
  <si>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</si>
  <si>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</si>
  <si>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</si>
  <si>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</si>
  <si>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</si>
  <si>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</si>
  <si>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</si>
  <si>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</si>
  <si>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</si>
  <si>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</si>
  <si>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</si>
  <si>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</si>
  <si>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</si>
  <si>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</si>
  <si>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</si>
  <si>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</si>
  <si>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</si>
  <si>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</si>
  <si>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</si>
  <si>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</si>
  <si>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</si>
  <si>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</si>
  <si>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</si>
  <si>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</si>
  <si>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</si>
  <si>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</si>
  <si>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</si>
  <si>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</si>
  <si>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</si>
  <si>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</si>
  <si>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</si>
  <si>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</si>
  <si>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</si>
  <si>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</si>
  <si>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</si>
  <si>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</si>
  <si>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</si>
  <si>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</si>
  <si>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</si>
  <si>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</si>
  <si>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</si>
  <si>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</si>
  <si>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</si>
  <si>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</si>
  <si>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</si>
  <si>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</si>
  <si>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</si>
  <si>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</si>
  <si>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</si>
  <si>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</si>
  <si>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</si>
  <si>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</si>
  <si>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</si>
  <si>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</si>
  <si>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</si>
  <si>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</si>
  <si>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</si>
  <si>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</si>
  <si>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</si>
  <si>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</si>
  <si>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</si>
  <si>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</si>
  <si>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</si>
  <si>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</si>
  <si>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</si>
  <si>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</si>
  <si>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</si>
  <si>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</si>
  <si>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</si>
  <si>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</si>
  <si>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</si>
  <si>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</si>
  <si>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</si>
  <si>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</si>
  <si>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</si>
  <si>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</si>
  <si>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</si>
  <si>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</si>
  <si>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</si>
  <si>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</si>
  <si>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</si>
  <si>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</si>
  <si>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</si>
  <si>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</si>
  <si>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</si>
  <si>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</si>
  <si>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</si>
  <si>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</si>
  <si>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</si>
  <si>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</si>
  <si>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</si>
  <si>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</si>
  <si>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</si>
  <si>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</si>
  <si>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</si>
  <si>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</si>
  <si>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</si>
  <si>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</si>
  <si>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</si>
  <si>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</si>
  <si>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</si>
  <si>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</si>
  <si>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</si>
  <si>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</si>
  <si>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</si>
  <si>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</si>
  <si>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</si>
  <si>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</si>
  <si>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</si>
  <si>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</si>
  <si>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</si>
  <si>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</si>
  <si>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</si>
  <si>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</si>
  <si>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</si>
  <si>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</si>
  <si>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</si>
  <si>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</si>
  <si>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</si>
  <si>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</si>
  <si>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</si>
  <si>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</si>
  <si>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</si>
  <si>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</si>
  <si>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</si>
  <si>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</si>
  <si>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</si>
  <si>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</si>
  <si>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</si>
  <si>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</si>
  <si>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</si>
  <si>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</si>
  <si>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</si>
  <si>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</si>
  <si>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</si>
  <si>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</si>
  <si>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</si>
  <si>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</si>
  <si>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</si>
  <si>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</si>
  <si>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</si>
  <si>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</si>
  <si>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</si>
  <si>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</si>
  <si>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</si>
  <si>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</si>
  <si>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</si>
  <si>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</si>
  <si>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</si>
  <si>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</si>
  <si>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</si>
  <si>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</si>
  <si>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</si>
  <si>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</si>
  <si>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</si>
  <si>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</si>
  <si>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</si>
  <si>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</si>
  <si>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</si>
  <si>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</si>
  <si>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</si>
  <si>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</si>
  <si>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</si>
  <si>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</si>
  <si>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</si>
  <si>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</si>
  <si>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</si>
  <si>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</si>
  <si>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</si>
  <si>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</si>
  <si>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</si>
  <si>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</si>
  <si>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</si>
  <si>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</si>
  <si>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</si>
  <si>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</si>
  <si>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</si>
  <si>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</si>
  <si>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</si>
  <si>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</si>
  <si>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</si>
  <si>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</si>
  <si>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</si>
  <si>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</si>
  <si>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</si>
  <si>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</si>
  <si>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</si>
  <si>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</si>
  <si>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</si>
  <si>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</si>
  <si>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</si>
  <si>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</si>
  <si>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</si>
  <si>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</si>
  <si>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</si>
  <si>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</si>
  <si>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</si>
  <si>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</si>
  <si>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</si>
  <si>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</si>
  <si>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</si>
  <si>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</si>
  <si>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</si>
  <si>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</si>
  <si>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</si>
  <si>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</si>
  <si>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</si>
  <si>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</si>
  <si>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</si>
  <si>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</si>
  <si>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</si>
  <si>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</si>
  <si>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</si>
  <si>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</si>
  <si>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</si>
  <si>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</si>
  <si>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</si>
  <si>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</si>
  <si>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</si>
  <si>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</si>
  <si>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</si>
  <si>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</si>
  <si>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</si>
  <si>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</si>
  <si>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</si>
  <si>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</si>
  <si>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</si>
  <si>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</si>
  <si>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</si>
  <si>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</si>
  <si>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</si>
  <si>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</si>
  <si>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</si>
  <si>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</si>
  <si>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</si>
  <si>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</si>
  <si>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</si>
  <si>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</si>
  <si>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</si>
  <si>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</si>
  <si>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</si>
  <si>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</si>
  <si>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</si>
  <si>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</si>
  <si>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</si>
  <si>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</si>
  <si>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</si>
  <si>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</si>
  <si>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</si>
  <si>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</si>
  <si>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</si>
  <si>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</si>
  <si>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</si>
  <si>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</si>
  <si>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</si>
  <si>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</si>
  <si>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</si>
  <si>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</si>
  <si>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</si>
  <si>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</si>
  <si>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</si>
  <si>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</si>
  <si>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</si>
  <si>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</si>
  <si>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</si>
  <si>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</si>
  <si>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</si>
  <si>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</si>
  <si>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</si>
  <si>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</si>
  <si>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</si>
  <si>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</si>
  <si>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</si>
  <si>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</si>
  <si>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</si>
  <si>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</si>
  <si>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</si>
  <si>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</si>
  <si>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</si>
  <si>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</si>
  <si>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</si>
  <si>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</si>
  <si>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</si>
  <si>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</si>
  <si>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</si>
  <si>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</si>
  <si>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</si>
  <si>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</si>
  <si>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</si>
  <si>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</si>
  <si>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</si>
  <si>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</si>
  <si>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</si>
  <si>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</si>
  <si>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</si>
  <si>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</si>
  <si>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</si>
  <si>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</si>
  <si>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</si>
  <si>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</si>
  <si>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</si>
  <si>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</si>
  <si>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</si>
  <si>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</si>
  <si>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</si>
  <si>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</si>
  <si>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</si>
  <si>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</si>
  <si>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</si>
  <si>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</si>
  <si>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</si>
  <si>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</si>
  <si>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</si>
  <si>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</si>
  <si>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</si>
  <si>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</si>
  <si>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</si>
  <si>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</si>
  <si>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</si>
  <si>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</si>
  <si>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</si>
  <si>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</si>
  <si>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</si>
  <si>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</si>
  <si>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</si>
  <si>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</si>
  <si>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</si>
  <si>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</si>
  <si>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</si>
  <si>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</si>
  <si>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</si>
  <si>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</si>
  <si>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</si>
  <si>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</si>
  <si>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</si>
  <si>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</si>
  <si>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</si>
  <si>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</si>
  <si>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</si>
  <si>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</si>
  <si>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</si>
  <si>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</si>
  <si>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</si>
  <si>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</si>
  <si>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</si>
  <si>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</si>
  <si>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</si>
  <si>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</si>
  <si>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</si>
  <si>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</si>
  <si>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</si>
  <si>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</si>
  <si>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</si>
  <si>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</si>
  <si>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</si>
  <si>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</si>
  <si>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</si>
  <si>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</si>
  <si>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</si>
  <si>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</si>
  <si>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</si>
  <si>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</si>
  <si>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</si>
  <si>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</si>
  <si>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</si>
  <si>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</si>
  <si>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</si>
  <si>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</si>
  <si>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</si>
  <si>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</si>
  <si>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</si>
  <si>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</si>
  <si>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</si>
  <si>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</si>
  <si>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</si>
  <si>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</si>
  <si>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</si>
  <si>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</si>
  <si>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</si>
  <si>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</si>
  <si>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</si>
  <si>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</si>
  <si>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</si>
  <si>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</si>
  <si>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</si>
  <si>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</si>
  <si>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</si>
  <si>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</si>
  <si>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</si>
  <si>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</si>
  <si>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</si>
  <si>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</si>
  <si>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</si>
  <si>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</si>
  <si>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</si>
  <si>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</si>
  <si>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</si>
  <si>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</si>
  <si>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</si>
  <si>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</si>
  <si>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</si>
  <si>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</si>
  <si>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</si>
  <si>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</si>
  <si>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</si>
  <si>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</si>
  <si>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</si>
  <si>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</si>
  <si>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</si>
  <si>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</si>
  <si>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</si>
  <si>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</si>
  <si>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</si>
  <si>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</si>
  <si>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</si>
  <si>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</si>
  <si>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</si>
  <si>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</si>
  <si>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</si>
  <si>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</si>
  <si>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</si>
  <si>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</si>
  <si>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</si>
  <si>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</si>
  <si>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</si>
  <si>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</si>
  <si>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</si>
  <si>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</si>
  <si>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</si>
  <si>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</si>
  <si>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</si>
  <si>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</si>
  <si>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</si>
  <si>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</si>
  <si>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</si>
  <si>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</si>
  <si>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</si>
  <si>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</si>
  <si>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</si>
  <si>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</si>
  <si>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</si>
  <si>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</si>
  <si>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</si>
  <si>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</si>
  <si>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</si>
  <si>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</si>
  <si>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</si>
  <si>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</si>
  <si>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</si>
  <si>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</si>
  <si>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</si>
  <si>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</si>
  <si>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</si>
  <si>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</si>
  <si>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</si>
  <si>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</si>
  <si>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</si>
  <si>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</si>
  <si>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</si>
  <si>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</si>
  <si>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</si>
  <si>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</si>
  <si>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</si>
  <si>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</si>
  <si>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</si>
  <si>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</si>
  <si>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</si>
  <si>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</si>
  <si>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</si>
  <si>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</si>
  <si>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</si>
  <si>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</si>
  <si>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</si>
  <si>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</si>
  <si>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</si>
  <si>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</si>
  <si>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</si>
  <si>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</si>
  <si>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</si>
  <si>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</si>
  <si>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</si>
  <si>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</si>
  <si>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</si>
  <si>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</si>
  <si>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</si>
  <si>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</si>
  <si>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</si>
  <si>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</si>
  <si>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</si>
  <si>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</si>
  <si>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</si>
  <si>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</si>
  <si>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</si>
  <si>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</si>
  <si>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</si>
  <si>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</si>
  <si>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</si>
  <si>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</si>
  <si>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</si>
  <si>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</si>
  <si>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</si>
  <si>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</si>
  <si>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</si>
  <si>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</si>
  <si>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</si>
  <si>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</si>
  <si>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</si>
  <si>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</si>
  <si>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</si>
  <si>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</si>
  <si>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</si>
  <si>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</si>
  <si>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</si>
  <si>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</si>
  <si>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</si>
  <si>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</si>
  <si>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</si>
  <si>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</si>
  <si>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</si>
  <si>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</si>
  <si>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</si>
  <si>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</si>
  <si>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</si>
  <si>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</si>
  <si>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</si>
  <si>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</si>
  <si>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</si>
  <si>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</si>
  <si>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</si>
  <si>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</si>
  <si>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</si>
  <si>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</si>
  <si>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</si>
  <si>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</si>
  <si>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</si>
  <si>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</si>
  <si>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</si>
  <si>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</si>
  <si>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</si>
  <si>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</si>
  <si>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</si>
  <si>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</si>
  <si>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</si>
  <si>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</si>
  <si>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</si>
  <si>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</si>
  <si>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</si>
  <si>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</si>
  <si>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</si>
  <si>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</si>
  <si>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</si>
  <si>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</si>
  <si>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</si>
  <si>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</si>
  <si>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</si>
  <si>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</si>
  <si>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</si>
  <si>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</si>
  <si>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</si>
  <si>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</si>
  <si>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</si>
  <si>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</si>
  <si>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</si>
  <si>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</si>
  <si>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</si>
  <si>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</si>
  <si>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</si>
  <si>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</si>
  <si>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</si>
  <si>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</si>
  <si>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</si>
  <si>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</si>
  <si>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</si>
  <si>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</si>
  <si>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</si>
  <si>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</si>
  <si>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</si>
  <si>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</si>
  <si>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</si>
  <si>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</si>
  <si>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</si>
  <si>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</si>
  <si>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</si>
  <si>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</si>
  <si>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</si>
  <si>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</si>
  <si>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</si>
  <si>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</si>
  <si>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</si>
  <si>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</si>
  <si>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</si>
  <si>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</si>
  <si>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</si>
  <si>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</si>
  <si>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</si>
  <si>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</si>
  <si>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</si>
  <si>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</si>
  <si>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</si>
  <si>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</si>
  <si>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</si>
  <si>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</si>
  <si>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</si>
  <si>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</si>
  <si>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</si>
  <si>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</si>
  <si>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</si>
  <si>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</si>
  <si>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</si>
  <si>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</si>
  <si>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</si>
  <si>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</si>
  <si>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</si>
  <si>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</si>
  <si>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</si>
  <si>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</si>
  <si>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</si>
  <si>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</si>
  <si>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</si>
  <si>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</si>
  <si>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</si>
  <si>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</si>
  <si>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</si>
  <si>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</si>
  <si>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</si>
  <si>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</si>
  <si>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</si>
  <si>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</si>
  <si>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</si>
  <si>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</si>
  <si>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</si>
  <si>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</si>
  <si>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</si>
  <si>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</si>
  <si>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</si>
  <si>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</si>
  <si>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</si>
  <si>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</si>
  <si>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</si>
  <si>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</si>
  <si>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</si>
  <si>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</si>
  <si>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</si>
  <si>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</si>
  <si>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</si>
  <si>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</si>
  <si>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</si>
  <si>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</si>
  <si>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</si>
  <si>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</si>
  <si>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</si>
  <si>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</si>
  <si>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</si>
  <si>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</si>
  <si>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</si>
  <si>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</si>
  <si>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</si>
  <si>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</si>
  <si>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</si>
  <si>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</si>
  <si>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</si>
  <si>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</si>
  <si>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</si>
  <si>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</si>
  <si>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</si>
  <si>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</si>
  <si>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</si>
  <si>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</si>
  <si>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</si>
  <si>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</si>
  <si>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</si>
  <si>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</si>
  <si>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</si>
  <si>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</si>
  <si>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</si>
  <si>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</si>
  <si>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</si>
  <si>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</si>
  <si>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</si>
  <si>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</si>
  <si>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</si>
  <si>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</si>
  <si>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</si>
  <si>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</si>
  <si>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</si>
  <si>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</si>
  <si>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</si>
  <si>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</si>
  <si>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</si>
  <si>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</si>
  <si>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</si>
  <si>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</si>
  <si>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</si>
  <si>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</si>
  <si>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</si>
  <si>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</si>
  <si>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</si>
  <si>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</si>
  <si>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</si>
  <si>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</si>
  <si>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</si>
  <si>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</si>
  <si>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</si>
  <si>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</si>
  <si>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</si>
  <si>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</si>
  <si>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</si>
  <si>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</si>
  <si>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</si>
  <si>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</si>
  <si>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</si>
  <si>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</si>
  <si>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</si>
  <si>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</si>
  <si>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</si>
  <si>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</si>
  <si>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</si>
  <si>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</si>
  <si>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</si>
  <si>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</si>
  <si>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</si>
  <si>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</si>
  <si>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</si>
  <si>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</si>
  <si>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</si>
  <si>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</si>
  <si>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</si>
  <si>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</si>
  <si>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</si>
  <si>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</si>
  <si>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</si>
  <si>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</si>
  <si>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</si>
  <si>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</si>
  <si>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</si>
  <si>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</si>
  <si>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</si>
  <si>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</si>
  <si>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</si>
  <si>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</si>
  <si>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</si>
  <si>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</si>
  <si>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</si>
  <si>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</si>
  <si>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</si>
  <si>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</si>
  <si>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</si>
  <si>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</si>
  <si>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</si>
  <si>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</si>
  <si>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</si>
  <si>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</si>
  <si>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</si>
  <si>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</si>
  <si>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</si>
  <si>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</si>
  <si>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</si>
  <si>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</si>
  <si>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</si>
  <si>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</si>
  <si>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</si>
  <si>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</si>
  <si>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</si>
  <si>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</si>
  <si>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</si>
  <si>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</si>
  <si>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</si>
  <si>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</si>
  <si>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</si>
  <si>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</si>
  <si>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</si>
  <si>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</si>
  <si>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</si>
  <si>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</si>
  <si>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</si>
  <si>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</si>
  <si>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</si>
  <si>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</si>
  <si>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</si>
  <si>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</si>
  <si>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</si>
  <si>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</si>
  <si>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</si>
  <si>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</si>
  <si>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</si>
  <si>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</si>
  <si>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</si>
  <si>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</si>
  <si>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</si>
  <si>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</si>
  <si>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</si>
  <si>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</si>
  <si>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</si>
  <si>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</si>
  <si>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</si>
  <si>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</si>
  <si>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</si>
  <si>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</si>
  <si>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</si>
  <si>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</si>
  <si>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</si>
  <si>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</si>
  <si>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</si>
  <si>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</si>
  <si>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</si>
  <si>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</si>
  <si>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</si>
  <si>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</si>
  <si>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</si>
  <si>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</si>
  <si>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</si>
  <si>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</si>
  <si>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</si>
  <si>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</si>
  <si>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</si>
  <si>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</si>
  <si>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</si>
  <si>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</si>
  <si>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</si>
  <si>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</si>
  <si>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</si>
  <si>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</si>
  <si>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</si>
  <si>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</si>
  <si>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</si>
  <si>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</si>
  <si>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</si>
  <si>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</si>
  <si>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</si>
  <si>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</si>
  <si>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</si>
  <si>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</si>
  <si>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</si>
  <si>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</si>
  <si>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</si>
  <si>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</si>
  <si>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</si>
  <si>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</si>
  <si>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</si>
  <si>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</si>
  <si>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</si>
  <si>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</si>
  <si>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</si>
  <si>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</si>
  <si>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</si>
  <si>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</si>
  <si>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</si>
  <si>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</si>
  <si>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</si>
  <si>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</si>
  <si>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</si>
  <si>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</si>
  <si>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</si>
  <si>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</si>
  <si>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</si>
  <si>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</si>
  <si>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</si>
  <si>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</si>
  <si>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</si>
  <si>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</si>
  <si>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</si>
  <si>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</si>
  <si>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</si>
  <si>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</si>
  <si>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</si>
  <si>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</si>
  <si>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</si>
  <si>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</si>
  <si>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</si>
  <si>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</si>
  <si>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</si>
  <si>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</si>
  <si>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</si>
  <si>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</si>
  <si>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</si>
  <si>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</si>
  <si>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</si>
  <si>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</si>
  <si>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</si>
  <si>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</si>
  <si>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</si>
  <si>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</si>
  <si>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</si>
  <si>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</si>
  <si>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</si>
  <si>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</si>
  <si>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</si>
  <si>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</si>
  <si>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</si>
  <si>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</si>
  <si>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</si>
  <si>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</si>
  <si>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</si>
  <si>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</si>
  <si>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</si>
  <si>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</si>
  <si>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</si>
  <si>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</si>
  <si>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</si>
  <si>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</si>
  <si>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</si>
  <si>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</si>
  <si>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</si>
  <si>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</si>
  <si>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</si>
  <si>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</si>
  <si>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</si>
  <si>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</si>
  <si>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</si>
  <si>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</si>
  <si>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</si>
  <si>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</si>
  <si>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</si>
  <si>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</si>
  <si>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</si>
  <si>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</si>
  <si>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</si>
  <si>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</si>
  <si>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</si>
  <si>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</si>
  <si>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</si>
  <si>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</si>
  <si>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</si>
  <si>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</si>
  <si>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</si>
  <si>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</si>
  <si>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</si>
  <si>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</si>
  <si>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</si>
  <si>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</si>
  <si>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</si>
  <si>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</si>
  <si>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</si>
  <si>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</si>
  <si>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</si>
  <si>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</si>
  <si>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</si>
  <si>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</si>
  <si>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</si>
  <si>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</si>
  <si>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</si>
  <si>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</si>
  <si>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</si>
  <si>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</si>
  <si>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</si>
  <si>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</si>
  <si>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</si>
  <si>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</si>
  <si>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</si>
  <si>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</si>
  <si>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</si>
  <si>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</si>
  <si>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</si>
  <si>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</si>
  <si>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</si>
  <si>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</si>
  <si>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</si>
  <si>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</si>
  <si>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</si>
  <si>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</si>
  <si>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</si>
  <si>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</si>
  <si>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</si>
  <si>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</si>
  <si>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</si>
  <si>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</si>
  <si>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</si>
  <si>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</si>
  <si>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</si>
  <si>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</si>
  <si>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</si>
  <si>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</si>
  <si>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</si>
  <si>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</si>
  <si>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</si>
  <si>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</si>
  <si>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</si>
  <si>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</si>
  <si>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</si>
  <si>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</si>
  <si>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</si>
  <si>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</si>
  <si>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</si>
  <si>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</si>
  <si>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</si>
  <si>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</si>
  <si>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</si>
  <si>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</si>
  <si>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</si>
  <si>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</si>
  <si>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</si>
  <si>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</si>
  <si>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</si>
  <si>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</si>
  <si>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</si>
  <si>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</si>
  <si>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</si>
  <si>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</si>
  <si>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</si>
  <si>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</si>
  <si>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</si>
  <si>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</si>
  <si>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</si>
  <si>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</si>
  <si>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</si>
  <si>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</si>
  <si>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</si>
  <si>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</si>
  <si>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</si>
  <si>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</si>
  <si>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</si>
  <si>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</si>
  <si>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</si>
  <si>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</si>
  <si>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</si>
  <si>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</si>
  <si>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</si>
  <si>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</si>
  <si>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</si>
  <si>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</si>
  <si>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</si>
  <si>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</si>
  <si>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</si>
  <si>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</si>
  <si>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</si>
  <si>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</si>
  <si>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</si>
  <si>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</si>
  <si>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</si>
  <si>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</si>
  <si>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</si>
  <si>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</si>
  <si>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</si>
  <si>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</si>
  <si>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</si>
  <si>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</si>
  <si>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</si>
  <si>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</si>
  <si>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</si>
  <si>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</si>
  <si>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</si>
  <si>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</si>
  <si>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</si>
  <si>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</si>
  <si>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</si>
  <si>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</si>
  <si>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</si>
  <si>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</si>
  <si>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</si>
  <si>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</si>
  <si>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</si>
  <si>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</si>
  <si>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</si>
  <si>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</si>
  <si>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</si>
  <si>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</si>
  <si>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</si>
  <si>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</si>
  <si>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</si>
  <si>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</si>
  <si>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</si>
  <si>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</si>
  <si>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</si>
  <si>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</si>
  <si>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</si>
  <si>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</si>
  <si>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</si>
  <si>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</si>
  <si>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</si>
  <si>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</si>
  <si>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</si>
  <si>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</si>
  <si>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</si>
  <si>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</si>
  <si>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</si>
  <si>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</si>
  <si>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</si>
  <si>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</si>
  <si>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</si>
  <si>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</si>
  <si>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</si>
  <si>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</si>
  <si>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</si>
  <si>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</si>
  <si>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</si>
  <si>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</si>
  <si>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</si>
  <si>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</si>
  <si>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</si>
  <si>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</si>
  <si>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</si>
  <si>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</si>
  <si>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</si>
  <si>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</si>
  <si>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</si>
  <si>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</si>
  <si>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</si>
  <si>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</si>
  <si>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</si>
  <si>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</si>
  <si>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</si>
  <si>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</si>
  <si>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</si>
  <si>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</si>
  <si>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</si>
  <si>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</si>
  <si>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</si>
  <si>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</si>
  <si>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</si>
  <si>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</si>
  <si>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</si>
  <si>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</si>
  <si>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</si>
  <si>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</si>
  <si>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</si>
  <si>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</si>
  <si>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</si>
  <si>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</si>
  <si>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</si>
  <si>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</si>
  <si>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</si>
  <si>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</si>
  <si>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</si>
  <si>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</si>
  <si>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</si>
  <si>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</si>
  <si>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</si>
  <si>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</si>
  <si>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</si>
  <si>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</si>
  <si>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</si>
  <si>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</si>
  <si>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</si>
  <si>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</si>
  <si>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</si>
  <si>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</si>
  <si>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</si>
  <si>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</si>
  <si>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</si>
  <si>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</si>
  <si>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</si>
  <si>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</si>
  <si>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</si>
  <si>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</si>
  <si>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</si>
  <si>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</si>
  <si>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</si>
  <si>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</si>
  <si>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</si>
  <si>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</si>
  <si>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</si>
  <si>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</si>
  <si>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</si>
  <si>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</si>
  <si>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</si>
  <si>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</si>
  <si>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</si>
  <si>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</si>
  <si>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</si>
  <si>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</si>
  <si>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</si>
  <si>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</si>
  <si>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</si>
  <si>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</si>
  <si>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</si>
  <si>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</si>
  <si>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</si>
  <si>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</si>
  <si>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</si>
  <si>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</si>
  <si>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</si>
  <si>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</si>
  <si>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</si>
  <si>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</si>
  <si>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</si>
  <si>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</si>
  <si>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</si>
  <si>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</si>
  <si>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</si>
  <si>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</si>
  <si>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</si>
  <si>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</si>
  <si>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</si>
  <si>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</si>
  <si>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</si>
  <si>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</si>
  <si>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</si>
  <si>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</si>
  <si>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</si>
  <si>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</si>
  <si>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</si>
  <si>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</si>
  <si>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</si>
  <si>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</si>
  <si>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</si>
  <si>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</si>
  <si>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</si>
  <si>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</si>
  <si>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</si>
  <si>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</si>
  <si>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</si>
  <si>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</si>
  <si>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</si>
  <si>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</si>
  <si>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</si>
  <si>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</si>
  <si>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</si>
  <si>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</si>
  <si>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</si>
  <si>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</si>
  <si>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</si>
  <si>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</si>
  <si>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</si>
  <si>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</si>
  <si>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</si>
  <si>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</si>
  <si>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</si>
  <si>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</si>
  <si>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</si>
  <si>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</si>
  <si>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</si>
  <si>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</si>
  <si>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</si>
  <si>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</si>
  <si>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</si>
  <si>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</si>
  <si>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</si>
  <si>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</si>
  <si>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</si>
  <si>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</si>
  <si>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</si>
  <si>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</si>
  <si>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</si>
  <si>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</si>
  <si>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</si>
  <si>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</si>
  <si>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</si>
  <si>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</si>
  <si>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</si>
  <si>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</si>
  <si>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</si>
  <si>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</si>
  <si>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</si>
  <si>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</si>
  <si>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</si>
  <si>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</si>
  <si>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</si>
  <si>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</si>
  <si>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</si>
  <si>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</si>
  <si>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</si>
  <si>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</si>
  <si>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</si>
  <si>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</si>
  <si>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</si>
  <si>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</si>
  <si>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</si>
  <si>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</si>
  <si>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</si>
  <si>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</si>
  <si>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</si>
  <si>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</si>
  <si>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</si>
  <si>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</si>
  <si>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</si>
  <si>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</si>
  <si>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</si>
  <si>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</si>
  <si>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</si>
  <si>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</si>
  <si>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</si>
  <si>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</si>
  <si>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</si>
  <si>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</si>
  <si>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</si>
  <si>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</si>
  <si>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</si>
  <si>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</si>
  <si>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</si>
  <si>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</si>
  <si>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</si>
  <si>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</si>
  <si>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</si>
  <si>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</si>
  <si>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</si>
  <si>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</si>
  <si>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</si>
  <si>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</si>
  <si>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</si>
  <si>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</si>
  <si>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</si>
  <si>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</si>
  <si>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</si>
  <si>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</si>
  <si>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</si>
  <si>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</si>
  <si>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</si>
  <si>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</si>
  <si>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</si>
  <si>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</si>
  <si>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</si>
  <si>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</si>
  <si>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</si>
  <si>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</si>
  <si>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</si>
  <si>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</si>
  <si>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</si>
  <si>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</si>
  <si>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</si>
  <si>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</si>
  <si>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</si>
  <si>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</si>
  <si>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</si>
  <si>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</si>
  <si>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</si>
  <si>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</si>
  <si>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</si>
  <si>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</si>
  <si>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</si>
  <si>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</si>
  <si>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</si>
  <si>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</si>
  <si>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</si>
  <si>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</si>
  <si>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</si>
  <si>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</si>
  <si>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</si>
  <si>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</si>
  <si>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</si>
  <si>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</si>
  <si>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</si>
  <si>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</si>
  <si>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</si>
  <si>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</si>
  <si>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</si>
  <si>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</si>
  <si>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</si>
  <si>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</si>
  <si>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</si>
  <si>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</si>
  <si>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</si>
  <si>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</si>
  <si>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</si>
  <si>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</si>
  <si>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</si>
  <si>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</si>
  <si>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</si>
  <si>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</si>
  <si>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</si>
  <si>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</si>
  <si>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</si>
  <si>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</si>
  <si>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</si>
  <si>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</si>
  <si>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</si>
  <si>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</si>
  <si>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</si>
  <si>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</si>
  <si>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</si>
  <si>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</si>
  <si>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</si>
  <si>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</si>
  <si>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</si>
  <si>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</si>
  <si>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</si>
  <si>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</si>
  <si>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</si>
  <si>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</si>
  <si>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</si>
  <si>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</si>
  <si>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</si>
  <si>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</si>
  <si>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</si>
  <si>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</si>
  <si>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</si>
  <si>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</si>
  <si>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</si>
  <si>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</si>
  <si>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</si>
  <si>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</si>
  <si>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</si>
  <si>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</si>
  <si>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</si>
  <si>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</si>
  <si>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</si>
  <si>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</si>
  <si>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</si>
  <si>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</si>
  <si>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</si>
  <si>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</si>
  <si>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</si>
  <si>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</si>
  <si>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</si>
  <si>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</si>
  <si>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</si>
  <si>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</si>
  <si>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</si>
  <si>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</si>
  <si>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</si>
  <si>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</si>
  <si>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</si>
  <si>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</si>
  <si>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</si>
  <si>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</si>
  <si>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</si>
  <si>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</si>
  <si>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</si>
  <si>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</si>
  <si>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</si>
  <si>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</si>
  <si>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</si>
  <si>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</si>
  <si>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</si>
  <si>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</si>
  <si>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</si>
  <si>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</si>
  <si>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</si>
  <si>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SCECO Blackout team checking one by one</t>
  </si>
  <si>
    <t>PCM-20251127-00000631</t>
  </si>
  <si>
    <t>PCM-20251127-00000615</t>
  </si>
  <si>
    <t>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</si>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</sst>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22" fontId="32" fillId="20" borderId="18" xfId="0" applyNumberFormat="1" applyFont="1" applyFill="1" applyBorder="1" applyAlignment="1"/>
    <xf numFmtId="0" fontId="32" fillId="20" borderId="18" xfId="0" applyFont="1" applyFill="1" applyBorder="1" applyAlignment="1">
      <alignment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9" fillId="2" borderId="8" xfId="0" applyFont="1" applyFill="1" applyBorder="1" applyAlignment="1">
      <alignment horizontal="center" vertical="center" indent="1"/>
    </xf>
    <xf numFmtId="0" fontId="19" fillId="7" borderId="8" xfId="0" applyFont="1" applyFill="1" applyBorder="1" applyAlignment="1">
      <alignment horizontal="center" vertical="center" indent="1"/>
    </xf>
    <xf numFmtId="0" fontId="26" fillId="2" borderId="7" xfId="0" applyFont="1" applyFill="1" applyBorder="1" applyAlignment="1">
      <alignment horizontal="center" vertical="center" wrapText="1" indent="1"/>
    </xf>
    <xf numFmtId="0" fontId="19" fillId="18" borderId="8" xfId="0" applyFont="1" applyFill="1" applyBorder="1" applyAlignment="1">
      <alignment horizontal="center" vertical="center" wrapText="1" indent="1"/>
    </xf>
    <xf numFmtId="0" fontId="26" fillId="7" borderId="8" xfId="0" applyFont="1" applyFill="1" applyBorder="1" applyAlignment="1">
      <alignment horizontal="center" vertical="center" indent="1"/>
    </xf>
    <xf numFmtId="0" fontId="32" fillId="21" borderId="18" xfId="0" applyFont="1" applyFill="1" applyBorder="1" applyAlignment="1">
      <alignment horizontal="center" vertical="center" indent="1"/>
    </xf>
    <xf numFmtId="0" fontId="32" fillId="21" borderId="18" xfId="0" applyFont="1" applyFill="1" applyBorder="1" applyAlignment="1">
      <alignment horizontal="center" vertical="center" wrapText="1" indent="1"/>
    </xf>
    <xf numFmtId="22" fontId="32" fillId="20" borderId="18" xfId="0" applyNumberFormat="1" applyFont="1" applyFill="1" applyBorder="1" applyAlignment="1">
      <alignment horizontal="center" vertical="center" indent="1"/>
    </xf>
    <xf numFmtId="0" fontId="0" fillId="0" borderId="0" xfId="0" applyAlignment="1">
      <alignment horizontal="center" vertical="center" indent="1"/>
    </xf>
    <xf numFmtId="0" fontId="9" fillId="0" borderId="0" xfId="0" applyFont="1" applyAlignment="1">
      <alignment horizontal="center" vertical="center" indent="1"/>
    </xf>
    <xf numFmtId="164" fontId="32" fillId="20" borderId="18" xfId="0" applyNumberFormat="1" applyFont="1" applyFill="1" applyBorder="1" applyAlignment="1">
      <alignment horizontal="center" vertical="center" wrapText="1" indent="1"/>
    </xf>
    <xf numFmtId="164" fontId="0" fillId="0" borderId="0" xfId="0" applyNumberFormat="1"/>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64" formatCode="[h]:mm:ss;@"/>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7" dataDxfId="166" headerRowBorderDxfId="164" tableBorderDxfId="165" totalsRowBorderDxfId="163">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0" dataDxfId="149" headerRowBorderDxfId="147" tableBorderDxfId="148" totalsRowBorderDxfId="146">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7" dataDxfId="56" headerRowBorderDxfId="54" tableBorderDxfId="55">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1" dataDxfId="40" headerRowBorderDxfId="38" tableBorderDxfId="39" totalsRowBorderDxfId="37">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8" headerRowBorderDxfId="6" tableBorderDxfId="7">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5"/>
    <tableColumn id="4" xr3:uid="{11269ED5-31A3-4597-89E1-6D59939CC4F4}" name="Hub Site"/>
    <tableColumn id="5" xr3:uid="{111BD604-000E-404D-AC70-C13AB8E06888}" name="Fault Level" dataDxfId="4"/>
    <tableColumn id="6" xr3:uid="{7623C9F9-E822-401B-905D-21D1DCEA86DD}" name="PCM Created At"/>
    <tableColumn id="7" xr3:uid="{A85AEDAC-1FC5-40ED-AD33-9E79D9BF9EF6}" name="Elapsed Duration(Hrs)" dataDxfId="3">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325.4730354166677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45988.421461342594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45988.421461342594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45988.421461342594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45988.421461342594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45988.421461342594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45988.421461342594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45988.421461342594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45988.421461342594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45988.421461342594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45988.421461342594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45988.421461342594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45988.421461342594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45988.421461342594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45988.421461342594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45988.421461342594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45988.421461342594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45988.421461342594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45988.421461342594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45988.421461342594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45988.421461342594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45988.421461342594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45988.421461342594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45988.421461342594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45988.421461342594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45988.421461342594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45988.421461342594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45988.421461342594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45988.421461342594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45988.421461342594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45988.421461342594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45988.421461342594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45988.421461342594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45988.421461342594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45988.421461342594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45988.421461342594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45988.421461342594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45988.421461342594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45988.421461342594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45988.421461342594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163.42162337963236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4.0340423611123697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0.23250300926156342</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7.4864120368147269E-2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1.0327083335141651E-2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2.0894212961138692E-2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45988.421461342594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45988.421461342594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45988.421461342594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45988.421461342594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45988.421461342594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45988.421461342594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45988.421461342594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45988.421461342594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45988.421461342594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45988.421461342594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45988.421461342594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45988.421461342594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45988.421461342594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45988.421461342594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45988.421461342594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45988.421461342594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45988.421461342594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45988.421461342594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45988.421461342594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45988.421461342594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45988.421461342594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45988.421461342594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45988.421461342594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45988.421461342594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45988.421461342594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45988.421461342594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45988.421461342594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45988.421461342594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45988.421461342594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45988.421461342594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45988.421461342594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45988.421461342594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45988.421461342594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45988.421461342594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45988.421461342594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45988.421461342594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45988.421461342594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45988.421461342594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45988.421461342594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45988.421461342594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45988.421461342594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45988.421461342594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45988.421461342594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45988.421461342594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45988.421461342594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45988.421461342594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45988.421461342594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45988.421461342594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45988.421461342594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45988.421461342594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45988.421461342594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45988.421461342594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45988.421461342594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45988.421461342594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45988.421461342594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45988.421461342594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45988.421461342594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45988.421461342594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45988.421461342594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45988.421461342594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45988.421461342594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45988.421461342594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45988.421461342594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45988.421461342594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45988.421461342594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45988.421461342594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45988.421461342594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45988.421461342594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45988.421461342594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45988.421461342594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45988.421461342594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45988.421461342594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45988.421461342594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45988.421461342594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45988.421461342594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45988.421461342594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45988.421461342594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45988.421461342594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45988.421461342594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45988.421461342594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45988.421461342594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45988.421461342594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45988.421461342594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45988.421461342594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45988.421461342594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45988.421461342594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45988.421461342594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45988.421461342594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45988.421461342594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45988.421461342594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45988.421461342594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45988.421461342594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45988.421461342594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45988.421461342594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45988.421461342594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45988.421461342594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45988.421461342594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45988.421461342594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45988.421461342594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45988.421461342594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45988.421461342594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45988.421461342594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45988.421461342594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45988.421461342594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45988.421461342594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45988.421461342594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45988.421461342594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45988.421461342594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45988.421461342594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45988.421461342594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45988.421461342594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45988.421461342594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45988.421461342594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45988.421461342594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45988.421461342594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45988.421461342594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45988.421461342594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45988.421461342594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45988.421461342594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45988.421461342594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45988.421461342594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45988.421461342594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45988.421461342594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45988.421461342594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45988.421461342594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45988.421461342594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45988.421461342594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45988.421461342594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45988.421461342594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45988.421461342594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45988.421461342594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45988.421461342594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45988.421461342594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45988.421461342594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45988.421461342594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45988.421461342594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45988.421461342594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45988.421461342594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45988.421461342594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45988.421461342594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45988.421461342594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45988.421461342594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45988.421461342594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45988.421461342594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45988.421461342594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45988.421461342594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45988.421461342594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45988.421461342594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45988.421461342594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45988.421461342594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45988.421461342594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45988.421461342594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45988.421461342594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45988.421461342594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45988.421461342594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45988.421461342594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45988.421461342594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45988.421461342594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45988.421461342594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45988.421461342594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45988.421461342594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45988.421461342594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45988.421461342594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45988.421461342594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45988.421461342594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45988.421461342594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45988.421461342594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45988.421461342594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45988.421461342594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45988.421461342594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45988.421461342594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45988.421461342594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45988.421461342594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45988.421461342594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45988.421461342594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45988.421461342594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45988.421461342594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45988.421461342594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45988.421461342594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45988.421461342594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45988.421461342594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45988.421461342594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45988.421461342594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45988.421461342594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45988.421461342594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45988.421461342594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45988.421461342594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45988.421461342594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45988.421461342594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45988.421461342594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45988.421461342594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45988.421461342594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45988.421461342594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45988.421461342594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45988.421461342594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45988.421461342594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45988.421461342594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45988.421461342594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45988.421461342594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45988.421461342594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45988.421461342594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45988.421461342594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45988.421461342594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45988.421461342594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45988.421461342594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45988.421461342594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45988.421461342594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45988.421461342594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45988.421461342594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45988.421461342594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45988.421461342594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45988.421461342594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45988.421461342594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45988.421461342594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45988.421461342594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45988.421461342594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45988.421461342594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45988.421461342594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45988.421461342594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45988.421461342594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45988.421461342594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45988.421461342594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45988.421461342594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45988.421461342594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45988.421461342594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45988.421461342594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45988.421461342594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45988.421461342594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45988.421461342594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45988.421461342594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45988.421461342594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45988.421461342594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45988.421461342594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45988.421461342594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45988.421461342594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45988.421461342594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45988.421461342594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45988.421461342594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45988.421461342594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45988.421461342594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45988.421461342594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45988.421461342594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45988.421461342594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45988.421461342594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45988.421461342594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45988.421461342594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45988.421461342594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45988.421461342594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45988.421461342594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45988.421461342594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45988.421461342594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45988.421461342594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45988.421461342594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45988.421461342594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45988.421461342594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45988.421461342594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45988.421461342594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45988.421461342594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45988.421461342594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45988.421461342594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45988.421461342594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45988.421461342594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45988.421461342594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45988.421461342594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45988.421461342594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45988.421461342594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45988.421461342594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45988.421461342594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45988.421461342594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45988.421461342594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45988.421461342594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45988.421461342594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45988.421461342594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45988.421461342594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45988.421461342594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45988.421461342594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45988.421461342594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45988.421461342594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45988.421461342594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45988.421461342594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45988.421461342594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45988.421461342594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45988.421461342594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45988.421461342594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45988.421461342594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45988.421461342594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45988.421461342594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45988.421461342594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45988.421461342594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45988.421461342594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45988.421461342594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45988.421461342594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45988.421461342594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45988.421461342594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45988.421461342594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45988.421461342594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45988.421461342594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45988.421461342594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45988.421461342594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45988.421461342594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45988.421461342594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45988.421461342594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45988.421461342594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45988.421461342594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45988.421461342594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45988.421461342594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45988.421461342594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45988.421461342594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45988.421461342594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45988.421461342594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45988.421461342594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45988.421461342594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45988.421461342594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45988.421461342594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45988.421461342594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45988.421461342594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45988.421461342594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45988.421461342594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45988.421461342594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45988.421461342594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45988.421461342594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45988.421461342594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45988.421461342594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45988.421461342594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45988.421461342594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45988.421461342594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45988.421461342594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45988.421461342594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45988.421461342594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45988.421461342594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45988.421461342594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45988.421461342594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45988.421461342594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45988.421461342594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45988.421461342594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45988.421461342594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45988.421461342594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45988.421461342594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45988.421461342594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45988.421461342594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45988.421461342594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45988.421461342594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45988.421461342594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45988.421461342594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45988.421461342594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45988.421461342594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45988.421461342594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45988.421461342594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45988.421461342594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45988.421461342594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45988.421461342594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45988.421461342594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45988.421461342594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45988.421461342594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45988.421461342594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45988.421461342594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45988.421461342594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45988.421461342594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45988.421461342594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45988.421461342594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45988.421461342594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45988.421461342594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45988.421461342594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45988.421461342594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45988.421461342594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45988.421461342594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45988.421461342594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45988.421461342594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45988.421461342594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45988.421461342594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45988.421461342594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45988.421461342594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45988.421461342594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45988.421461342594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45988.421461342594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45988.421461342594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45988.421461342594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45988.421461342594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45988.421461342594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45988.421461342594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45988.421461342594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45988.421461342594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45988.421461342594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45988.421461342594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45988.421461342594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45988.421461342594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45988.421461342594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45988.421461342594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45988.421461342594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45988.421461342594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45988.421461342594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45988.421461342594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45988.421461342594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45988.421461342594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45988.421461342594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45988.421461342594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45988.421461342594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45988.421461342594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45988.421461342594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45988.421461342594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45988.421461342594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45988.421461342594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45988.421461342594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45988.421461342594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45988.421461342594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45988.421461342594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45988.421461342594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45988.421461342594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45988.421461342594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45988.421461342594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45988.421461342594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45988.421461342594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45988.421461342594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45988.421461342594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45988.421461342594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45988.421461342594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45988.421461342594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45988.421461342594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45988.421461342594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45988.421461342594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45988.421461342594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45988.421461342594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45988.421461342594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45988.421461342594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45988.421461342594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45988.421461342594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45988.421461342594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45988.421461342594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45988.421461342594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45988.421461342594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45988.421461342594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45988.421461342594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45988.421461342594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45988.421461342594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45988.421461342594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45988.421461342594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45988.421461342594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45988.421461342594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45988.421461342594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45988.421461342594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45988.421461342594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45988.421461342594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45988.421461342594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45988.421461342594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45988.421461342594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45988.421461342594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45988.421461342594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45988.421461342594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45988.421461342594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45988.421461342594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45988.421461342594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45988.421461342594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45988.421461342594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45988.421461342594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45988.421461342594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45988.421461342594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45988.421461342594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45988.421461342594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45988.421461342594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45988.421461342594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45988.421461342594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45988.421461342594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45988.421461342594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45988.421461342594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45988.421461342594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45988.421461342594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45988.421461342594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45988.421461342594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45988.421461342594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45988.421461342594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45988.421461342594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45988.421461342594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45988.421461342594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45988.421461342594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45988.421461342594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45988.421461342594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45988.421461342594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45988.421461342594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45988.421461342594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45988.421461342594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45988.421461342594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45988.421461342594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45988.421461342594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45988.421461342594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45988.421461342594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45988.421461342594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45988.421461342594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45988.421461342594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45988.421461342594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45988.421461342594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45988.421461342594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45988.421461342594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45988.421461342594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45988.421461342594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45988.421461342594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45988.421461342594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45988.421461342594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45988.421461342594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45988.421461342594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45988.421461342594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45988.421461342594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45988.421461342594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45988.421461342594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45988.421461342594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45988.421461342594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45988.421461342594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45988.421461342594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45988.421461342594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45988.421461342594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45988.421461342594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45988.421461342594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45988.421461342594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45988.421461342594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45988.421461342594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45988.421461342594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45988.421461342594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45988.421461342594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45988.421461342594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45988.421461342594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45988.421461342594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45988.421461342594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45988.421461342594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45988.421461342594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45988.421461342594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45988.421461342594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45988.421461342594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45988.421461342594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45988.421461342594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45988.421461342594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45988.421461342594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45988.421461342594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45988.421461342594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45988.421461342594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45988.421461342594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45988.421461342594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45988.421461342594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45988.421461342594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45988.421461342594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45988.421461342594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45988.421461342594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45988.421461342594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45988.421461342594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45988.421461342594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45988.421461342594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45988.421461342594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45988.421461342594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45988.421461342594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45988.421461342594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45988.421461342594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45988.421461342594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45988.421461342594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45988.421461342594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45988.421461342594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45988.421461342594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45988.421461342594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45988.421461342594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45988.421461342594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45988.421461342594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45988.421461342594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45988.421461342594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45988.421461342594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45988.421461342594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45988.421461342594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45988.421461342594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45988.421461342594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45988.421461342594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45988.421461342594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45988.421461342594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45988.421461342594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45988.421461342594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45988.421461342594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45988.421461342594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45988.421461342594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45988.421461342594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45988.421461342594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45988.421461342594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45988.421461342594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45988.421461342594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45988.421461342594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45988.421461342594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45988.421461342594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45988.421461342594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45988.421461342594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45988.421461342594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45988.421461342594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45988.421461342594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45988.421461342594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45988.421461342594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45988.421461342594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45988.421461342594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45988.421461342594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45988.421461342594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45988.421461342594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45988.421461342594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45988.421461342594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45988.421461342594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45988.421461342594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45988.421461342594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45988.421461342594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45988.421461342594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45988.421461342594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45988.421461342594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45988.421461342594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45988.421461342594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45988.421461342594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45988.421461342594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45988.421461342594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45988.421461342594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45988.421461342594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45988.421461342594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45988.421461342594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45988.421461342594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45988.421461342594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45988.421461342594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45988.421461342594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45988.421461342594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45988.421461342594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45988.421461342594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45988.421461342594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45988.421461342594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45988.421461342594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45988.421461342594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45988.421461342594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45988.421461342594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45988.421461342594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45988.421461342594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45988.421461342594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45988.421461342594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45988.421461342594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45988.421461342594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45988.421461342594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45988.421461342594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45988.421461342594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45988.421461342594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45988.421461342594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45988.421461342594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45988.421461342594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45988.421461342594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45988.421461342594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45988.421461342594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45988.421461342594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45988.421461342594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45988.421461342594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45988.421461342594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45988.421461342594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45988.421461342594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45988.421461342594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45988.421461342594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45988.421461342594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45988.421461342594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45988.421461342594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45988.421461342594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45988.421461342594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45988.421461342594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45988.421461342594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45988.421461342594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45988.421461342594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45988.421461342594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45988.421461342594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45988.421461342594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45988.421461342594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45988.421461342594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45988.421461342594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45988.421461342594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45988.421461342594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45988.421461342594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45988.421461342594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45988.421461342594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45988.421461342594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45988.421461342594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45988.421461342594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45988.421461342594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45988.421461342594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45988.421461342594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45988.421461342594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45988.421461342594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45988.421461342594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45988.421461342594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45988.421461342594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45988.421461342594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45988.421461342594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45988.421461342594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45988.421461342594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45988.421461342594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45988.421461342594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45988.421461342594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45988.421461342594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45988.421461342594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45988.421461342594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45988.421461342594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45988.421461342594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45988.421461342594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45988.421461342594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45988.421461342594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45988.421461342594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45988.421461342594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45988.421461342594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45988.421461342594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45988.421461342594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45988.421461342594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45988.421461342594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45988.421461342594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45988.421461342594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45988.421461342594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45988.421461342594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45988.421461342594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45988.421461342594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45988.421461342594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45988.421461342594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45988.421461342594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45988.421461342594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45988.421461342594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45988.421461342594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45988.421461342594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45988.421461342594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45988.421461342594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45988.421461342594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45988.421461342594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45988.421461342594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45988.421461342594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45988.421461342594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45988.421461342594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45988.421461342594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45988.421461342594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45988.421461342594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45988.421461342594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45988.421461342594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45988.421461342594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45988.421461342594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45988.421461342594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45988.421461342594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45988.421461342594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45988.421461342594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45988.421461342594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45988.421461342594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45988.421461342594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45988.421461342594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45988.421461342594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45988.421461342594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45988.421461342594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45988.421461342594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45988.421461342594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45988.421461342594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45988.421461342594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45988.421461342594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45988.421461342594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45988.421461342594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45988.421461342594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45988.421461342594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45988.421461342594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45988.421461342594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45988.421461342594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45988.421461342594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45988.421461342594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45988.421461342594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45988.421461342594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45988.421461342594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45988.421461342594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45988.421461342594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45988.421461342594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45988.421461342594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45988.421461342594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45988.421461342594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45988.421461342594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45988.421461342594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45988.421461342594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45988.421461342594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45988.421461342594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45988.421461342594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45988.421461342594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45988.421461342594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45988.421461342594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45988.421461342594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45988.421461342594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45988.421461342594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45988.421461342594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45988.421461342594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45988.421461342594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45988.421461342594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45988.421461342594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45988.421461342594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45988.421461342594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45988.421461342594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45988.421461342594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45988.421461342594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45988.421461342594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45988.421461342594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45988.421461342594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45988.421461342594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45988.421461342594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45988.421461342594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45988.421461342594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45988.421461342594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45988.421461342594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45988.421461342594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45988.421461342594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45988.421461342594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45988.421461342594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45988.421461342594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45988.421461342594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45988.421461342594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45988.421461342594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45988.421461342594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45988.421461342594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45988.421461342594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45988.421461342594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45988.421461342594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45988.421461342594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45988.421461342594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45988.421461342594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45988.421461342594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45988.421461342594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45988.421461342594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45988.421461342594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45988.421461342594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45988.421461342594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45988.421461342594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45988.421461342594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45988.421461342594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45988.421461342594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45988.421461342594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45988.421461342594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45988.421461342594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45988.421461342594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45988.421461342594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45988.421461342594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45988.421461342594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45988.421461342594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45988.421461342594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45988.421461342594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45988.421461342594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45988.421461342594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45988.421461342594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45988.421461342594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45988.421461342594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45988.421461342594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45988.421461342594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45988.421461342594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45988.421461342594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45988.421461342594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45988.421461342594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45988.421461342594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45988.421461342594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45988.421461342594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45988.421461342594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45988.421461342594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45988.421461342594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45988.421461342594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45988.421461342594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45988.421461342594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45988.421461342594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45988.421461342594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45988.421461342594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45988.421461342594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45988.421461342594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45988.421461342594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45988.421461342594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45988.421461342594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45988.421461342594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45988.421461342594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45988.421461342594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45988.421461342594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45988.421461342594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45988.421461342594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45988.421461342594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45988.421461342594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45988.421461342594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45988.421461342594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45988.421461342594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45988.421461342594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45988.421461342594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45988.421461342594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45988.421461342594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45988.421461342594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45988.421461342594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45988.421461342594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45988.421461342594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45988.421461342594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45988.421461342594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45988.421461342594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45988.421461342594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45988.421461342594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45988.421461342594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45988.421461342594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45988.421461342594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45988.421461342594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45988.421461342594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45988.421461342594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45988.421461342594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45988.421461342594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45988.421461342594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45988.421461342594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45988.421461342594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45988.421461342594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45988.421461342594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45988.421461342594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45988.421461342594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45988.421461342594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45988.421461342594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45988.421461342594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45988.421461342594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45988.421461342594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45988.421461342594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45988.421461342594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45988.421461342594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45988.421461342594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45988.421461342594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45988.421461342594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45988.421461342594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45988.421461342594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45988.421461342594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45988.421461342594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45988.421461342594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45988.421461342594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45988.421461342594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45988.421461342594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45988.421461342594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45988.421461342594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45988.421461342594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45988.421461342594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45988.421461342594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45988.421461342594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45988.421461342594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45988.421461342594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45988.421461342594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45988.421461342594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45988.421461342594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45988.421461342594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45988.421461342594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45988.421461342594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45988.421461342594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45988.421461342594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45988.421461342594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45988.421461342594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45988.421461342594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45988.421461342594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45988.421461342594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45988.421461342594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45988.421461342594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45988.421461342594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45988.421461342594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45988.421461342594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45988.421461342594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45988.421461342594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45988.421461342594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45988.421461342594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45988.421461342594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45988.421461342594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45988.421461342594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45988.421461342594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45988.421461342594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45988.421461342594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45988.421461342594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45988.421461342594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45988.421461342594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45988.421461342594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45988.421461342594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45988.421461342594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45988.421461342594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45988.421461342594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45988.421461342594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45988.421461342594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45988.421461342594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45988.421461342594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45988.421461342594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45988.421461342594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45988.421461342594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45988.421461342594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45988.421461342594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45988.421461342594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45988.421461342594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45988.421461342594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45988.421461342594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45988.421461342594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45988.421461342594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45988.421461342594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45988.421461342594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45988.421461342594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45988.421461342594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45988.421461342594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45988.421461342594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45988.421461342594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45988.421461342594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45988.421461342594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45988.421461342594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45988.421461342594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45988.421461342594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45988.421461342594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45988.421461342594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45988.421461342594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45988.421461342594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45988.421461342594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45988.421461342594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45988.421461342594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45988.421461342594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45988.421461342594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45988.421461342594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45988.421461342594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45988.421461342594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45988.421461342594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45988.421461342594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45988.421461342594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45988.421461342594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45988.421461342594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45988.421461342594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45988.421461342594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45988.421461342594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45988.421461342594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45988.421461342594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45988.421461342594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45988.421461342594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45988.421461342594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45988.421461342594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45988.421461342594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45988.421461342594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45988.421461342594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45988.421461342594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45988.421461342594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45988.421461342594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45988.421461342594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45988.421461342594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45988.421461342594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45988.421461342594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45988.421461342594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45988.421461342594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45988.421461342594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45988.421461342594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45988.421461342594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45988.421461342594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45988.421461342594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45988.421461342594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45988.421461342594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45988.421461342594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45988.421461342594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45988.421461342594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45988.421461342594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45988.421461342594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45988.421461342594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45988.421461342594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45988.421461342594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45988.421461342594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45988.421461342594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45988.421461342594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45988.421461342594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284.94074374999764</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5.2016898152942304E-2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45988.421461342594</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3.3394212965504266E-2</v>
      </c>
      <c r="H5" s="92">
        <v>45988.380833333336</v>
      </c>
      <c r="I5" s="92" t="str">
        <f>IFERROR(VLOOKUP(D5,DB!A:F,6,0),"")</f>
        <v>SCECO</v>
      </c>
      <c r="J5" s="92" t="str">
        <f>IFERROR(VLOOKUP(D5,DB!A:G,7,0),"")</f>
        <v>Vandalized</v>
      </c>
      <c r="K5" s="94" t="s">
        <v>39110</v>
      </c>
      <c r="L5" s="88" t="str">
        <f>IFERROR(VLOOKUP(D5,DB!A:I,9,0),"")</f>
        <v>Latis</v>
      </c>
    </row>
    <row r="6" spans="1:16" ht="15" customHeight="1">
      <c r="A6" s="110"/>
      <c r="B6" s="110" t="str">
        <f>IFERROR(VLOOKUP(D6,DB!A:K,11,0),"")</f>
        <v/>
      </c>
      <c r="C6" s="90"/>
      <c r="D6" s="88"/>
      <c r="E6" s="91"/>
      <c r="F6" s="92"/>
      <c r="G6" s="93">
        <f t="shared" ca="1" si="0"/>
        <v>45988.421461342594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45988.421461342594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45988.421461342594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45988.421461342594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45988.421461342594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45988.421461342594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45988.421461342594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45988.421461342594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45988.421461342594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45988.421461342594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45988.421461342594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45988.421461342594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45988.421461342594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45988.421461342594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45988.421461342594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45988.421461342594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45988.421461342594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45988.421461342594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45988.421461342594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45988.421461342594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45988.421461342594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45988.421461342594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45988.421461342594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45988.421461342594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45988.421461342594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45988.421461342594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45988.421461342594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45988.421461342594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45988.421461342594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45988.421461342594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45988.421461342594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45988.421461342594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45988.421461342594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45988.421461342594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45988.421461342594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45988.421461342594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45988.421461342594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45988.421461342594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45988.421461342594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45988.421461342594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45988.421461342594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45988.421461342594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45988.421461342594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45988.421461342594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45988.421461342594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45988.421461342594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45988.421461342594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45988.421461342594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45988.421461342594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45988.421461342594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45988.421461342594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45988.421461342594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45988.421461342594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45988.421461342594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45988.421461342594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45988.421461342594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45988.421461342594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45988.421461342594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45988.421461342594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45988.421461342594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45988.421461342594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45988.421461342594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45988.421461342594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45988.421461342594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45988.421461342594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45988.421461342594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45988.421461342594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45988.421461342594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45988.421461342594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45988.421461342594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45988.421461342594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45988.421461342594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45988.421461342594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45988.421461342594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45988.421461342594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45988.421461342594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45988.421461342594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45988.421461342594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45988.421461342594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45988.421461342594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45988.421461342594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45988.421461342594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45988.421461342594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45988.421461342594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45988.421461342594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45988.421461342594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45988.421461342594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45988.421461342594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45988.421461342594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45988.421461342594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45988.421461342594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45988.421461342594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45988.421461342594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45988.421461342594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45988.421461342594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45988.421461342594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45988.421461342594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45988.421461342594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45988.421461342594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45988.421461342594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45988.421461342594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45988.421461342594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45988.421461342594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45988.421461342594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45988.421461342594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45988.421461342594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45988.421461342594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45988.421461342594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45988.421461342594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45988.421461342594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45988.421461342594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45988.421461342594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45988.421461342594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45988.421461342594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45988.421461342594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45988.421461342594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45988.421461342594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45988.421461342594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45988.421461342594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45988.421461342594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45988.421461342594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45988.421461342594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45988.421461342594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45988.421461342594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45988.421461342594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45988.421461342594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45988.421461342594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45988.421461342594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45988.421461342594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45988.421461342594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45988.421461342594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45988.421461342594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45988.421461342594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45988.421461342594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45988.421461342594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45988.421461342594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45988.421461342594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45988.421461342594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45988.421461342594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45988.421461342594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45988.421461342594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45988.421461342594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45988.421461342594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45988.421461342594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45988.421461342594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45988.421461342594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45988.421461342594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45988.421461342594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45988.421461342594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45988.421461342594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45988.421461342594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45988.421461342594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45988.421461342594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45988.421461342594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45988.421461342594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45988.421461342594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45988.421461342594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45988.421461342594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45988.421461342594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45988.421461342594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45988.421461342594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45988.421461342594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45988.421461342594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45988.421461342594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45988.421461342594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45988.421461342594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45988.421461342594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45988.421461342594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45988.421461342594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45988.421461342594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45988.421461342594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45988.421461342594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45988.421461342594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45988.421461342594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45988.421461342594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45988.421461342594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45988.421461342594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45988.421461342594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45988.421461342594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45988.421461342594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45988.421461342594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45988.421461342594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45988.421461342594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45988.421461342594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45988.421461342594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45988.421461342594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45988.421461342594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45988.421461342594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45988.421461342594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45988.421461342594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45988.421461342594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45988.421461342594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45988.421461342594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45988.421461342594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45988.421461342594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45988.421461342594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45988.421461342594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45988.421461342594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45988.421461342594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45988.421461342594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45988.421461342594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45988.421461342594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45988.421461342594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45988.421461342594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45988.421461342594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45988.421461342594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45988.421461342594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45988.421461342594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45988.421461342594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45988.421461342594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45988.421461342594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45988.421461342594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45988.421461342594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45988.421461342594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45988.421461342594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45988.421461342594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45988.421461342594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45988.421461342594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45988.421461342594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45988.421461342594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45988.421461342594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45988.421461342594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45988.421461342594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45988.421461342594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45988.421461342594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45988.421461342594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45988.421461342594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45988.421461342594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45988.421461342594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45988.421461342594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45988.421461342594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45988.421461342594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45988.421461342594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45988.421461342594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45988.421461342594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45988.421461342594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45988.421461342594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45988.421461342594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45988.421461342594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45988.421461342594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45988.421461342594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45988.421461342594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45988.421461342594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45988.421461342594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45988.421461342594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45988.421461342594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45988.421461342594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45988.421461342594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45988.421461342594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45988.421461342594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45988.421461342594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45988.421461342594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45988.421461342594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45988.421461342594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45988.421461342594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45988.421461342594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45988.421461342594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45988.421461342594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45988.421461342594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45988.421461342594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45988.421461342594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45988.421461342594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45988.421461342594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45988.421461342594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45988.421461342594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45988.421461342594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45988.421461342594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45988.421461342594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45988.421461342594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45988.421461342594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45988.421461342594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45988.421461342594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45988.421461342594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45988.421461342594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45988.421461342594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45988.421461342594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45988.421461342594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45988.421461342594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45988.421461342594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45988.421461342594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45988.421461342594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45988.421461342594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45988.421461342594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45988.421461342594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45988.421461342594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45988.421461342594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45988.421461342594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45988.421461342594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45988.421461342594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45988.421461342594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45988.421461342594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45988.421461342594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45988.421461342594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45988.421461342594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45988.421461342594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45988.421461342594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45988.421461342594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45988.421461342594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45988.421461342594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45988.421461342594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45988.421461342594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45988.421461342594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45988.421461342594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45988.421461342594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45988.421461342594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45988.421461342594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45988.421461342594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45988.421461342594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45988.421461342594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45988.421461342594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45988.421461342594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45988.421461342594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45988.421461342594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45988.421461342594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45988.421461342594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45988.421461342594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45988.421461342594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45988.421461342594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45988.421461342594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45988.421461342594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45988.421461342594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45988.421461342594</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8" sqre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96.589401157405518</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62.232584027777193</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39.760350231481425</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7.0481627314802608</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35154</v>
      </c>
      <c r="E6" s="37" t="s">
        <v>39021</v>
      </c>
      <c r="F6" s="147">
        <v>45988.370937500003</v>
      </c>
      <c r="G6" s="108">
        <f ca="1">IFERROR(NOW()-F6,"")</f>
        <v>5.0523842590337154E-2</v>
      </c>
      <c r="H6" s="38">
        <v>45988.360231481478</v>
      </c>
      <c r="I6" s="37" t="str">
        <f>IFERROR(VLOOKUP(D6,DB!A:F,6,0),"")</f>
        <v>Generator-SG</v>
      </c>
      <c r="J6" s="37" t="str">
        <f>IFERROR(VLOOKUP(D6,DB!A:G,7,0),"")</f>
        <v>Dead</v>
      </c>
      <c r="K6" s="37" t="s">
        <v>39132</v>
      </c>
      <c r="L6" s="37" t="str">
        <f>IFERROR(VLOOKUP(D6,DB!A:I,9,0),"")</f>
        <v>Latis</v>
      </c>
    </row>
    <row r="7" spans="1:13" s="39" customFormat="1">
      <c r="A7" s="37" t="s">
        <v>39133</v>
      </c>
      <c r="B7" s="37" t="str">
        <f>IFERROR(VLOOKUP(D7,DB!A:K,11,0),"")</f>
        <v>R5</v>
      </c>
      <c r="C7" s="37">
        <v>2</v>
      </c>
      <c r="D7" s="37" t="s">
        <v>38123</v>
      </c>
      <c r="E7" s="37" t="s">
        <v>39021</v>
      </c>
      <c r="F7" s="38" t="s">
        <v>24</v>
      </c>
      <c r="G7" s="108" t="str">
        <f t="shared" ref="G7:G36" ca="1" si="2">IFERROR(NOW()-F7,"")</f>
        <v/>
      </c>
      <c r="H7" s="38">
        <v>45988.382777777777</v>
      </c>
      <c r="I7" s="37" t="str">
        <f>IFERROR(VLOOKUP(D7,DB!A:F,6,0),"")</f>
        <v>SCECO</v>
      </c>
      <c r="J7" s="37" t="str">
        <f>IFERROR(VLOOKUP(D7,DB!A:G,7,0),"")</f>
        <v>Haj Removal</v>
      </c>
      <c r="K7" s="37" t="s">
        <v>39134</v>
      </c>
      <c r="L7" s="37" t="str">
        <f>IFERROR(VLOOKUP(D7,DB!A:I,9,0),"")</f>
        <v>Latis</v>
      </c>
    </row>
    <row r="8" spans="1:13" s="39" customFormat="1">
      <c r="A8" s="37" t="s">
        <v>39135</v>
      </c>
      <c r="B8" s="37" t="str">
        <f>IFERROR(VLOOKUP(D8,DB!A:K,11,0),"")</f>
        <v>R5</v>
      </c>
      <c r="C8" s="37">
        <v>2</v>
      </c>
      <c r="D8" s="37" t="s">
        <v>38347</v>
      </c>
      <c r="E8" s="37" t="s">
        <v>39021</v>
      </c>
      <c r="F8" s="38">
        <v>45988.40016203704</v>
      </c>
      <c r="G8" s="108">
        <f t="shared" ca="1" si="2"/>
        <v>2.1299305553839076E-2</v>
      </c>
      <c r="H8" s="38">
        <v>45988.393217592595</v>
      </c>
      <c r="I8" s="37" t="str">
        <f>IFERROR(VLOOKUP(D8,DB!A:F,6,0),"")</f>
        <v>SCECO</v>
      </c>
      <c r="J8" s="37" t="str">
        <f>IFERROR(VLOOKUP(D8,DB!A:G,7,0),"")</f>
        <v>Haj Removal</v>
      </c>
      <c r="K8" s="37" t="s">
        <v>39134</v>
      </c>
      <c r="L8" s="37" t="str">
        <f>IFERROR(VLOOKUP(D8,DB!A:I,9,0),"")</f>
        <v>Latis</v>
      </c>
    </row>
    <row r="9" spans="1:13" s="39" customFormat="1">
      <c r="A9" s="37" t="s">
        <v>39136</v>
      </c>
      <c r="B9" s="37" t="str">
        <f>IFERROR(VLOOKUP(D9,DB!A:K,11,0),"")</f>
        <v>R5</v>
      </c>
      <c r="C9" s="37">
        <v>1</v>
      </c>
      <c r="D9" s="103" t="s">
        <v>38225</v>
      </c>
      <c r="E9" s="37" t="s">
        <v>39100</v>
      </c>
      <c r="F9" s="38">
        <v>45988.39738425926</v>
      </c>
      <c r="G9" s="108">
        <f t="shared" ca="1" si="2"/>
        <v>2.4077083333395422E-2</v>
      </c>
      <c r="H9" s="38">
        <v>45988.382800925923</v>
      </c>
      <c r="I9" s="37" t="str">
        <f>IFERROR(VLOOKUP(D9,DB!A:F,6,0),"")</f>
        <v>SCECO</v>
      </c>
      <c r="J9" s="37" t="str">
        <f>IFERROR(VLOOKUP(D9,DB!A:G,7,0),"")</f>
        <v>Haj Removal</v>
      </c>
      <c r="K9" s="37" t="s">
        <v>39134</v>
      </c>
      <c r="L9" s="37" t="str">
        <f>IFERROR(VLOOKUP(D9,DB!A:I,9,0),"")</f>
        <v>Latis</v>
      </c>
    </row>
    <row r="10" spans="1:13" s="39" customFormat="1">
      <c r="A10" s="37" t="s">
        <v>39136</v>
      </c>
      <c r="B10" s="37" t="str">
        <f>IFERROR(VLOOKUP(D10,DB!A:K,11,0),"")</f>
        <v>R5</v>
      </c>
      <c r="C10" s="37">
        <v>1</v>
      </c>
      <c r="D10" s="103" t="s">
        <v>38237</v>
      </c>
      <c r="E10" s="37" t="s">
        <v>39100</v>
      </c>
      <c r="F10" s="38">
        <v>45988.39738425926</v>
      </c>
      <c r="G10" s="108">
        <f ca="1">IFERROR(NOW()-F10,"")</f>
        <v>2.4077083333395422E-2</v>
      </c>
      <c r="H10" s="38">
        <v>45988.382800925923</v>
      </c>
      <c r="I10" s="37" t="str">
        <f>IFERROR(VLOOKUP(D10,DB!A:F,6,0),"")</f>
        <v>SCECO</v>
      </c>
      <c r="J10" s="37" t="str">
        <f>IFERROR(VLOOKUP(D10,DB!A:G,7,0),"")</f>
        <v>Haj Removal</v>
      </c>
      <c r="K10" s="37" t="s">
        <v>39137</v>
      </c>
      <c r="L10" s="37" t="str">
        <f>IFERROR(VLOOKUP(D10,DB!A:I,9,0),"")</f>
        <v>Latis</v>
      </c>
    </row>
    <row r="11" spans="1:13" s="39" customFormat="1">
      <c r="A11" s="37" t="s">
        <v>39136</v>
      </c>
      <c r="B11" s="37" t="str">
        <f>IFERROR(VLOOKUP(D11,DB!A:K,11,0),"")</f>
        <v>R5</v>
      </c>
      <c r="C11" s="37">
        <v>1</v>
      </c>
      <c r="D11" s="103" t="s">
        <v>38449</v>
      </c>
      <c r="E11" s="37" t="s">
        <v>39100</v>
      </c>
      <c r="F11" s="38">
        <v>45988.39738425926</v>
      </c>
      <c r="G11" s="108">
        <f ca="1">IFERROR(NOW()-F11,"")</f>
        <v>2.4077083333395422E-2</v>
      </c>
      <c r="H11" s="38">
        <v>45988.382800925923</v>
      </c>
      <c r="I11" s="37" t="str">
        <f>IFERROR(VLOOKUP(D11,DB!A:F,6,0),"")</f>
        <v>SCECO</v>
      </c>
      <c r="J11" s="37" t="str">
        <f>IFERROR(VLOOKUP(D11,DB!A:G,7,0),"")</f>
        <v>Haj Removal</v>
      </c>
      <c r="K11" s="37" t="s">
        <v>39137</v>
      </c>
      <c r="L11" s="37" t="str">
        <f>IFERROR(VLOOKUP(D11,DB!A:I,9,0),"")</f>
        <v>Latis</v>
      </c>
    </row>
    <row r="12" spans="1:13" s="39" customFormat="1">
      <c r="A12" s="37" t="s">
        <v>39138</v>
      </c>
      <c r="B12" s="37" t="str">
        <f>IFERROR(VLOOKUP(D12,DB!A:K,11,0),"")</f>
        <v>R5</v>
      </c>
      <c r="C12" s="37">
        <v>1</v>
      </c>
      <c r="D12" s="103" t="s">
        <v>38366</v>
      </c>
      <c r="E12" s="37" t="s">
        <v>39021</v>
      </c>
      <c r="F12" s="38">
        <v>45988.389976851853</v>
      </c>
      <c r="G12" s="144">
        <f t="shared" ca="1" si="2"/>
        <v>3.1484490740695037E-2</v>
      </c>
      <c r="H12" s="38">
        <v>45988.373310185183</v>
      </c>
      <c r="I12" s="37" t="str">
        <f>IFERROR(VLOOKUP(D12,DB!A:F,6,0),"")</f>
        <v>SCECO</v>
      </c>
      <c r="J12" s="37" t="str">
        <f>IFERROR(VLOOKUP(D12,DB!A:G,7,0),"")</f>
        <v>Haj Removal</v>
      </c>
      <c r="K12" s="37" t="s">
        <v>39137</v>
      </c>
      <c r="L12" s="37" t="str">
        <f>IFERROR(VLOOKUP(D12,DB!A:I,9,0),"")</f>
        <v>Latis</v>
      </c>
    </row>
    <row r="13" spans="1:13" s="39" customFormat="1">
      <c r="A13" s="37" t="s">
        <v>39138</v>
      </c>
      <c r="B13" s="37" t="str">
        <f>IFERROR(VLOOKUP(D13,DB!A:K,11,0),"")</f>
        <v>R5</v>
      </c>
      <c r="C13" s="37">
        <v>1</v>
      </c>
      <c r="D13" s="103" t="s">
        <v>38242</v>
      </c>
      <c r="E13" s="37" t="s">
        <v>39021</v>
      </c>
      <c r="F13" s="38">
        <v>45988.389976851853</v>
      </c>
      <c r="G13" s="144">
        <f ca="1">IFERROR(NOW()-F13,"")</f>
        <v>3.1484490740695037E-2</v>
      </c>
      <c r="H13" s="38">
        <v>45988.373310185183</v>
      </c>
      <c r="I13" s="37" t="str">
        <f>IFERROR(VLOOKUP(D13,DB!A:F,6,0),"")</f>
        <v>SCECO</v>
      </c>
      <c r="J13" s="37" t="str">
        <f>IFERROR(VLOOKUP(D13,DB!A:G,7,0),"")</f>
        <v>Haj Removal</v>
      </c>
      <c r="K13" s="37" t="s">
        <v>39137</v>
      </c>
      <c r="L13" s="37" t="str">
        <f>IFERROR(VLOOKUP(D13,DB!A:I,9,0),"")</f>
        <v>Latis</v>
      </c>
    </row>
    <row r="14" spans="1:13" s="39" customFormat="1">
      <c r="A14" s="37"/>
      <c r="B14" s="37" t="str">
        <f>IFERROR(VLOOKUP(D14,DB!A:K,11,0),"")</f>
        <v/>
      </c>
      <c r="C14" s="37"/>
      <c r="D14" s="37"/>
      <c r="E14" s="37"/>
      <c r="F14" s="38"/>
      <c r="G14" s="144">
        <f t="shared" ca="1" si="2"/>
        <v>45988.421461342594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45988.421461342594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45988.421461342594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45988.421461342594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45988.421461342594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45988.421461342594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45988.421461342594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45988.421461342594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45988.421461342594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45988.421461342594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45988.421461342594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45988.421461342594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45988.421461342594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45988.421461342594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45988.421461342594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45988.421461342594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45988.421461342594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45988.421461342594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45988.421461342594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45988.421461342594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45988.421461342594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45988.421461342594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45988.421461342594</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tabSelected="1" workbookViewId="0">
      <selection activeCell="J4" sqref="J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162" customFormat="1" ht="31.5" customHeight="1">
      <c r="A2" s="158" t="s">
        <v>39139</v>
      </c>
      <c r="B2" s="159" t="s">
        <v>5398</v>
      </c>
      <c r="C2" s="153">
        <v>2</v>
      </c>
      <c r="D2" s="154" t="s">
        <v>36191</v>
      </c>
      <c r="E2" s="155" t="s">
        <v>39021</v>
      </c>
      <c r="F2" s="160">
        <v>45988.383148148147</v>
      </c>
      <c r="G2" s="163">
        <f t="shared" ref="G2:G12" ca="1" si="0">IFERROR(NOW()-F2,"-")</f>
        <v>3.8313194447255228E-2</v>
      </c>
      <c r="H2" s="161"/>
      <c r="I2" s="154" t="str">
        <f>IFERROR(VLOOKUP(D2,DB!A:F,6,0),"")</f>
        <v>SCECO</v>
      </c>
      <c r="J2" s="154" t="str">
        <f>IFERROR(VLOOKUP(D2,DB!A:G,7,0),"")</f>
        <v>Dead</v>
      </c>
      <c r="K2" s="156"/>
      <c r="L2" s="157" t="str">
        <f>IFERROR(VLOOKUP(D2,DB!A:I,9,0),"")</f>
        <v>Latis</v>
      </c>
    </row>
    <row r="3" spans="1:16382" ht="31.5" customHeight="1">
      <c r="A3" s="123"/>
      <c r="B3" s="124" t="str">
        <f>IFERROR(VLOOKUP(D3,DB!A:K,11,0),"")</f>
        <v>R6</v>
      </c>
      <c r="C3" s="125"/>
      <c r="D3" s="124" t="s">
        <v>36923</v>
      </c>
      <c r="E3" s="106"/>
      <c r="F3" s="126"/>
      <c r="G3" s="72">
        <f t="shared" ca="1" si="0"/>
        <v>45988.421460995371</v>
      </c>
      <c r="H3" s="149">
        <v>45988.370925925927</v>
      </c>
      <c r="I3" s="150"/>
      <c r="J3" s="124" t="str">
        <f>IFERROR(VLOOKUP(D3,DB!A:G,7,0),"")</f>
        <v>Vandalized</v>
      </c>
      <c r="K3" s="127" t="s">
        <v>39140</v>
      </c>
      <c r="L3" s="128" t="str">
        <f>IFERROR(VLOOKUP(D3,DB!A:I,9,0),"")</f>
        <v>Latis</v>
      </c>
    </row>
    <row r="4" spans="1:16382" ht="31.5" customHeight="1">
      <c r="A4"/>
      <c r="B4"/>
      <c r="C4" s="125"/>
      <c r="D4" s="124"/>
      <c r="E4" s="106"/>
      <c r="F4"/>
      <c r="G4" s="164">
        <f t="shared" ca="1" si="0"/>
        <v>45988.421460995371</v>
      </c>
      <c r="H4"/>
      <c r="I4" s="124" t="str">
        <f>IFERROR(VLOOKUP(D4,DB!A:F,6,0),"")</f>
        <v/>
      </c>
      <c r="J4" s="151" t="str">
        <f>IFERROR(VLOOKUP(D4,DB!A:G,7,0),"")</f>
        <v/>
      </c>
      <c r="K4" s="127"/>
      <c r="L4" s="152" t="str">
        <f>IFERROR(VLOOKUP(D4,DB!A:I,9,0),"")</f>
        <v/>
      </c>
    </row>
    <row r="5" spans="1:16382" ht="31.5" customHeight="1">
      <c r="A5"/>
      <c r="B5"/>
      <c r="C5" s="125"/>
      <c r="D5" s="124"/>
      <c r="E5" s="106"/>
      <c r="F5"/>
      <c r="G5" s="164">
        <f t="shared" ca="1" si="0"/>
        <v>45988.421461226855</v>
      </c>
      <c r="H5"/>
      <c r="I5" s="124" t="str">
        <f>IFERROR(VLOOKUP(D5,DB!A:F,6,0),"")</f>
        <v/>
      </c>
      <c r="J5" s="151" t="str">
        <f>IFERROR(VLOOKUP(D5,DB!A:G,7,0),"")</f>
        <v/>
      </c>
      <c r="K5" s="127"/>
      <c r="L5" s="152" t="str">
        <f>IFERROR(VLOOKUP(D5,DB!A:I,9,0),"")</f>
        <v/>
      </c>
    </row>
    <row r="6" spans="1:16382" ht="31.5" customHeight="1">
      <c r="A6"/>
      <c r="B6"/>
      <c r="C6" s="125"/>
      <c r="D6" s="124"/>
      <c r="E6" s="106"/>
      <c r="F6"/>
      <c r="G6" s="164">
        <f t="shared" ca="1" si="0"/>
        <v>45988.421461226855</v>
      </c>
      <c r="H6"/>
      <c r="I6" s="124" t="str">
        <f>IFERROR(VLOOKUP(D6,DB!A:F,6,0),"")</f>
        <v/>
      </c>
      <c r="J6" s="151" t="str">
        <f>IFERROR(VLOOKUP(D6,DB!A:G,7,0),"")</f>
        <v/>
      </c>
      <c r="K6" s="127"/>
      <c r="L6" s="152" t="str">
        <f>IFERROR(VLOOKUP(D6,DB!A:I,9,0),"")</f>
        <v/>
      </c>
    </row>
    <row r="7" spans="1:16382" ht="31.5" customHeight="1">
      <c r="A7"/>
      <c r="B7"/>
      <c r="C7" s="125"/>
      <c r="D7" s="124"/>
      <c r="E7" s="106"/>
      <c r="F7"/>
      <c r="G7" s="164">
        <f t="shared" ca="1" si="0"/>
        <v>45988.421461226855</v>
      </c>
      <c r="H7"/>
      <c r="I7" s="124" t="str">
        <f>IFERROR(VLOOKUP(D7,DB!A:F,6,0),"")</f>
        <v/>
      </c>
      <c r="J7" s="151" t="str">
        <f>IFERROR(VLOOKUP(D7,DB!A:G,7,0),"")</f>
        <v/>
      </c>
      <c r="K7" s="127"/>
      <c r="L7" s="152" t="str">
        <f>IFERROR(VLOOKUP(D7,DB!A:I,9,0),"")</f>
        <v/>
      </c>
    </row>
    <row r="8" spans="1:16382" ht="31.5" customHeight="1">
      <c r="A8"/>
      <c r="B8"/>
      <c r="C8" s="125"/>
      <c r="D8" s="124"/>
      <c r="E8" s="106"/>
      <c r="F8"/>
      <c r="G8" s="164">
        <f t="shared" ca="1" si="0"/>
        <v>45988.421461226855</v>
      </c>
      <c r="H8"/>
      <c r="I8" s="124" t="str">
        <f>IFERROR(VLOOKUP(D8,DB!A:F,6,0),"")</f>
        <v/>
      </c>
      <c r="J8" s="151" t="str">
        <f>IFERROR(VLOOKUP(D8,DB!A:G,7,0),"")</f>
        <v/>
      </c>
      <c r="K8" s="127"/>
      <c r="L8" s="152" t="str">
        <f>IFERROR(VLOOKUP(D8,DB!A:I,9,0),"")</f>
        <v/>
      </c>
    </row>
    <row r="9" spans="1:16382" ht="31.5" customHeight="1">
      <c r="A9"/>
      <c r="B9"/>
      <c r="C9" s="125"/>
      <c r="D9" s="124"/>
      <c r="E9" s="106"/>
      <c r="F9"/>
      <c r="G9" s="164">
        <f t="shared" ca="1" si="0"/>
        <v>45988.421461342594</v>
      </c>
      <c r="H9"/>
      <c r="I9" s="124" t="str">
        <f>IFERROR(VLOOKUP(D9,DB!A:F,6,0),"")</f>
        <v/>
      </c>
      <c r="J9" s="151" t="str">
        <f>IFERROR(VLOOKUP(D9,DB!A:G,7,0),"")</f>
        <v/>
      </c>
      <c r="K9" s="127"/>
      <c r="L9" s="152" t="str">
        <f>IFERROR(VLOOKUP(D9,DB!A:I,9,0),"")</f>
        <v/>
      </c>
    </row>
    <row r="10" spans="1:16382" ht="31.5" customHeight="1">
      <c r="A10" s="123"/>
      <c r="B10" s="124" t="str">
        <f>IFERROR(VLOOKUP(D10,DB!A:K,11,0),"")</f>
        <v/>
      </c>
      <c r="C10" s="125"/>
      <c r="D10" s="124"/>
      <c r="E10" s="106"/>
      <c r="F10" s="126"/>
      <c r="G10" s="72">
        <f ca="1">IFERROR(NOW()-F10,"-")</f>
        <v>45988.421461342594</v>
      </c>
      <c r="H10"/>
      <c r="I10"/>
      <c r="J10" s="124" t="str">
        <f>IFERROR(VLOOKUP(D10,DB!A:G,7,0),"")</f>
        <v/>
      </c>
      <c r="K10" s="127" t="s">
        <v>39141</v>
      </c>
      <c r="L10" s="128" t="str">
        <f>IFERROR(VLOOKUP(D10,DB!A:I,9,0),"")</f>
        <v/>
      </c>
    </row>
    <row r="11" spans="1:16382" s="162" customFormat="1" ht="31.5" customHeight="1">
      <c r="A11" s="158" t="s">
        <v>39139</v>
      </c>
      <c r="B11" s="159" t="s">
        <v>5398</v>
      </c>
      <c r="C11" s="153">
        <v>2</v>
      </c>
      <c r="D11" s="154" t="s">
        <v>36191</v>
      </c>
      <c r="E11" s="155" t="s">
        <v>39021</v>
      </c>
      <c r="F11" s="160">
        <v>45988.383148148147</v>
      </c>
      <c r="G11" s="163">
        <f t="shared" ca="1" si="0"/>
        <v>3.8313194447255228E-2</v>
      </c>
      <c r="H11" s="161"/>
      <c r="I11" s="154" t="str">
        <f>IFERROR(VLOOKUP(D11,DB!A:F,6,0),"")</f>
        <v>SCECO</v>
      </c>
      <c r="J11" s="154" t="str">
        <f>IFERROR(VLOOKUP(D11,DB!A:G,7,0),"")</f>
        <v>Dead</v>
      </c>
      <c r="K11" s="156"/>
      <c r="L11" s="157" t="str">
        <f>IFERROR(VLOOKUP(D11,DB!A:I,9,0),"")</f>
        <v>Latis</v>
      </c>
    </row>
    <row r="12" spans="1:16382" ht="31.5" customHeight="1">
      <c r="A12" s="123"/>
      <c r="B12" s="124" t="str">
        <f>IFERROR(VLOOKUP(D12,DB!A:K,11,0),"")</f>
        <v>R6</v>
      </c>
      <c r="C12" s="125"/>
      <c r="D12" s="124" t="s">
        <v>36923</v>
      </c>
      <c r="E12" s="106"/>
      <c r="F12" s="126"/>
      <c r="G12" s="72">
        <f t="shared" ca="1" si="0"/>
        <v>45988.421461342594</v>
      </c>
      <c r="H12" s="149">
        <v>45988.370925925927</v>
      </c>
      <c r="I12" s="150"/>
      <c r="J12" s="124" t="str">
        <f>IFERROR(VLOOKUP(D12,DB!A:G,7,0),"")</f>
        <v>Vandalized</v>
      </c>
      <c r="K12" s="127" t="s">
        <v>39140</v>
      </c>
      <c r="L12" s="128" t="str">
        <f>IFERROR(VLOOKUP(D12,DB!A:I,9,0),"")</f>
        <v>Latis</v>
      </c>
    </row>
    <row r="13" spans="1:16382" ht="31.5" customHeight="1">
      <c r="A13" s="123"/>
      <c r="B13" s="124" t="str">
        <f>IFERROR(VLOOKUP(D13,DB!A:K,11,0),"")</f>
        <v/>
      </c>
      <c r="C13" s="125"/>
      <c r="D13" s="124"/>
      <c r="E13" s="106"/>
      <c r="F13" s="126"/>
      <c r="G13" s="72">
        <f ca="1">IFERROR(NOW()-F13,"-")</f>
        <v>45988.421461342594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45988.421461342594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45988.421461342594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45988.421461342594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45988.421461342594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45988.421461342594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45988.421461342594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45988.421461342594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45988.421461342594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45988.421461342594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45988.421461342594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45988.421461342594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45988.421461342594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45988.421461342594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45988.421461342594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45988.421461342594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45988.421461342594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45988.421461342594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45988.421461342594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45988.421461342594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45988.421461342594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45988.421461342594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45988.421461342594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45988.421461342594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45988.421461342594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45988.421461342594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45988.421461342594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45988.421461342594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45988.421461342594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45988.421461342594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45988.421461342594</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45988.421461342594</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45988.421461342594</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2025-11-27T07:06:54Z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