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048" documentId="120_S{2AC9BD13-BADA-5192-A53E-5A8FF88502F6}" xr6:coauthVersionLast="47" xr6:coauthVersionMax="47" xr10:uidLastSave="{5A139270-B3E6-4C87-8120-B63AFDE4C763}"/>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G9" i="5"/>
  <c r="L3" i="1"/>
  <c r="L4" i="1"/>
  <c r="L5" i="1"/>
  <c r="J3" i="1"/>
  <c r="J4" i="1"/>
  <c r="J5" i="1"/>
  <c r="I3" i="1"/>
  <c r="I4" i="1"/>
  <c r="I5" i="1"/>
  <c r="G3" i="1"/>
  <c r="G4" i="1"/>
  <c r="G5" i="1"/>
  <c r="B3" i="1"/>
  <c r="B4" i="1"/>
  <c r="B5" i="1"/>
  <c r="B5" i="5"/>
  <c r="G5" i="5"/>
  <c r="I5" i="5"/>
  <c r="J5" i="5"/>
  <c r="L5"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6"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G2" i="5"/>
  <c r="I3" i="5"/>
  <c r="B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<sst xmlns="http://schemas.openxmlformats.org/spreadsheetml/2006/main" count="180294" uniqueCount="39126">
  <si>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</si>
  <si>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</si>
  <si>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</si>
  <si>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</si>
  <si>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</si>
  <si>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</si>
  <si>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</si>
  <si>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</si>
  <si>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</si>
  <si>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</si>
  <si>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</si>
  <si>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</si>
  <si>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</si>
  <si>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</si>
  <si>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</si>
  <si>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</si>
  <si>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</si>
  <si>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</si>
  <si>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</si>
  <si>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</si>
  <si>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</si>
  <si>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</si>
  <si>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</si>
  <si>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</si>
  <si>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</si>
  <si>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</si>
  <si>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</si>
  <si>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</si>
  <si>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</si>
  <si>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</si>
  <si>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</si>
  <si>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</si>
  <si>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</si>
  <si>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</si>
  <si>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</si>
  <si>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</si>
  <si>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</si>
  <si>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</si>
  <si>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</si>
  <si>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</si>
  <si>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</si>
  <si>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</si>
  <si>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</si>
  <si>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</si>
  <si>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</si>
  <si>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</si>
  <si>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</si>
  <si>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</si>
  <si>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</si>
  <si>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</si>
  <si>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</si>
  <si>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</si>
  <si>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</si>
  <si>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</si>
  <si>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</si>
  <si>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</si>
  <si>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</si>
  <si>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</si>
  <si>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</si>
  <si>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</si>
  <si>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</si>
  <si>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</si>
  <si>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</si>
  <si>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</si>
  <si>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</si>
  <si>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</si>
  <si>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</si>
  <si>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</si>
  <si>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</si>
  <si>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</si>
  <si>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</si>
  <si>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</si>
  <si>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</si>
  <si>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</si>
  <si>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</si>
  <si>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</si>
  <si>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</si>
  <si>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</si>
  <si>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</si>
  <si>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</si>
  <si>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</si>
  <si>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</si>
  <si>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</si>
  <si>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</si>
  <si>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</si>
  <si>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</si>
  <si>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</si>
  <si>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</si>
  <si>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</si>
  <si>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</si>
  <si>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</si>
  <si>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</si>
  <si>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</si>
  <si>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</si>
  <si>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</si>
  <si>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</si>
  <si>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</si>
  <si>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</si>
  <si>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</si>
  <si>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</si>
  <si>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</si>
  <si>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</si>
  <si>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</si>
  <si>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</si>
  <si>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</si>
  <si>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</si>
  <si>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</si>
  <si>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</si>
  <si>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</si>
  <si>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</si>
  <si>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</si>
  <si>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</si>
  <si>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</si>
  <si>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</si>
  <si>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</si>
  <si>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</si>
  <si>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</si>
  <si>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</si>
  <si>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</si>
  <si>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</si>
  <si>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</si>
  <si>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</si>
  <si>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</si>
  <si>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</si>
  <si>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</si>
  <si>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</si>
  <si>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</si>
  <si>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</si>
  <si>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</si>
  <si>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</si>
  <si>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</si>
  <si>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</si>
  <si>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</si>
  <si>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</si>
  <si>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</si>
  <si>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</si>
  <si>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</si>
  <si>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</si>
  <si>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</si>
  <si>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</si>
  <si>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</si>
  <si>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</si>
  <si>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</si>
  <si>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</si>
  <si>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</si>
  <si>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</si>
  <si>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</si>
  <si>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</si>
  <si>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</si>
  <si>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</si>
  <si>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</si>
  <si>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</si>
  <si>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</si>
  <si>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</si>
  <si>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</si>
  <si>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</si>
  <si>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</si>
  <si>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</si>
  <si>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</si>
  <si>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</si>
  <si>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</si>
  <si>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</si>
  <si>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</si>
  <si>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</si>
  <si>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</si>
  <si>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</si>
  <si>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</si>
  <si>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</si>
  <si>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</si>
  <si>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</si>
  <si>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</si>
  <si>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</si>
  <si>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</si>
  <si>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</si>
  <si>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</si>
  <si>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</si>
  <si>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</si>
  <si>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</si>
  <si>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</si>
  <si>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</si>
  <si>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</si>
  <si>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</si>
  <si>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</si>
  <si>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</si>
  <si>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</si>
  <si>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</si>
  <si>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</si>
  <si>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</si>
  <si>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</si>
  <si>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</si>
  <si>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</si>
  <si>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</si>
  <si>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</si>
  <si>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</si>
  <si>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</si>
  <si>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</si>
  <si>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</si>
  <si>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</si>
  <si>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</si>
  <si>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</si>
  <si>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</si>
  <si>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</si>
  <si>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</si>
  <si>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</si>
  <si>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</si>
  <si>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</si>
  <si>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</si>
  <si>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</si>
  <si>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</si>
  <si>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</si>
  <si>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</si>
  <si>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</si>
  <si>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</si>
  <si>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</si>
  <si>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</si>
  <si>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</si>
  <si>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</si>
  <si>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</si>
  <si>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</si>
  <si>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</si>
  <si>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</si>
  <si>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</si>
  <si>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</si>
  <si>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</si>
  <si>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</si>
  <si>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</si>
  <si>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</si>
  <si>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</si>
  <si>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</si>
  <si>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</si>
  <si>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</si>
  <si>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</si>
  <si>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</si>
  <si>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</si>
  <si>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</si>
  <si>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</si>
  <si>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</si>
  <si>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</si>
  <si>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</si>
  <si>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</si>
  <si>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</si>
  <si>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</si>
  <si>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</si>
  <si>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</si>
  <si>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</si>
  <si>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</si>
  <si>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</si>
  <si>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</si>
  <si>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</si>
  <si>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</si>
  <si>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</si>
  <si>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</si>
  <si>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</si>
  <si>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</si>
  <si>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</si>
  <si>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</si>
  <si>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</si>
  <si>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</si>
  <si>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</si>
  <si>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</si>
  <si>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</si>
  <si>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</si>
  <si>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</si>
  <si>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</si>
  <si>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</si>
  <si>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</si>
  <si>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</si>
  <si>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</si>
  <si>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</si>
  <si>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</si>
  <si>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</si>
  <si>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</si>
  <si>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</si>
  <si>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</si>
  <si>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</si>
  <si>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</si>
  <si>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</si>
  <si>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</si>
  <si>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</si>
  <si>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</si>
  <si>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</si>
  <si>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</si>
  <si>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</si>
  <si>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</si>
  <si>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</si>
  <si>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</si>
  <si>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</si>
  <si>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</si>
  <si>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</si>
  <si>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</si>
  <si>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</si>
  <si>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</si>
  <si>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</si>
  <si>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</si>
  <si>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</si>
  <si>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</si>
  <si>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</si>
  <si>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</si>
  <si>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</si>
  <si>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</si>
  <si>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</si>
  <si>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</si>
  <si>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</si>
  <si>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</si>
  <si>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</si>
  <si>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</si>
  <si>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</si>
  <si>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</si>
  <si>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</si>
  <si>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</si>
  <si>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</si>
  <si>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</si>
  <si>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</si>
  <si>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</si>
  <si>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</si>
  <si>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</si>
  <si>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</si>
  <si>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</si>
  <si>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</si>
  <si>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</si>
  <si>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</si>
  <si>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</si>
  <si>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</si>
  <si>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</si>
  <si>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</si>
  <si>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</si>
  <si>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</si>
  <si>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</si>
  <si>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</si>
  <si>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</si>
  <si>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</si>
  <si>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</si>
  <si>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</si>
  <si>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</si>
  <si>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</si>
  <si>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</si>
  <si>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</si>
  <si>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</si>
  <si>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</si>
  <si>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</si>
  <si>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</si>
  <si>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</si>
  <si>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</si>
  <si>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</si>
  <si>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</si>
  <si>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</si>
  <si>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</si>
  <si>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</si>
  <si>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</si>
  <si>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</si>
  <si>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</si>
  <si>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</si>
  <si>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</si>
  <si>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</si>
  <si>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</si>
  <si>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</si>
  <si>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</si>
  <si>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</si>
  <si>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</si>
  <si>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</si>
  <si>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</si>
  <si>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</si>
  <si>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</si>
  <si>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</si>
  <si>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</si>
  <si>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</si>
  <si>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</si>
  <si>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</si>
  <si>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</si>
  <si>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</si>
  <si>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</si>
  <si>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</si>
  <si>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</si>
  <si>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</si>
  <si>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</si>
  <si>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</si>
  <si>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</si>
  <si>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</si>
  <si>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</si>
  <si>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</si>
  <si>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</si>
  <si>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</si>
  <si>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</si>
  <si>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</si>
  <si>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</si>
  <si>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</si>
  <si>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</si>
  <si>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</si>
  <si>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</si>
  <si>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</si>
  <si>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</si>
  <si>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</si>
  <si>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</si>
  <si>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</si>
  <si>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</si>
  <si>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</si>
  <si>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</si>
  <si>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</si>
  <si>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</si>
  <si>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</si>
  <si>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</si>
  <si>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</si>
  <si>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</si>
  <si>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</si>
  <si>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</si>
  <si>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</si>
  <si>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</si>
  <si>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</si>
  <si>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</si>
  <si>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</si>
  <si>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</si>
  <si>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</si>
  <si>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</si>
  <si>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</si>
  <si>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</si>
  <si>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</si>
  <si>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</si>
  <si>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</si>
  <si>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</si>
  <si>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</si>
  <si>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</si>
  <si>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</si>
  <si>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</si>
  <si>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</si>
  <si>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</si>
  <si>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</si>
  <si>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</si>
  <si>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</si>
  <si>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</si>
  <si>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</si>
  <si>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</si>
  <si>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</si>
  <si>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</si>
  <si>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</si>
  <si>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</si>
  <si>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</si>
  <si>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</si>
  <si>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</si>
  <si>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</si>
  <si>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</si>
  <si>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</si>
  <si>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</si>
  <si>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</si>
  <si>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</si>
  <si>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</si>
  <si>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</si>
  <si>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</si>
  <si>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</si>
  <si>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</si>
  <si>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</si>
  <si>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</si>
  <si>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</si>
  <si>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</si>
  <si>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</si>
  <si>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</si>
  <si>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</si>
  <si>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</si>
  <si>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</si>
  <si>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</si>
  <si>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</si>
  <si>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</si>
  <si>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</si>
  <si>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</si>
  <si>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</si>
  <si>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</si>
  <si>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</si>
  <si>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</si>
  <si>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</si>
  <si>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</si>
  <si>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</si>
  <si>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</si>
  <si>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</si>
  <si>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</si>
  <si>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</si>
  <si>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</si>
  <si>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</si>
  <si>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</si>
  <si>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</si>
  <si>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</si>
  <si>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</si>
  <si>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</si>
  <si>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</si>
  <si>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</si>
  <si>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</si>
  <si>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</si>
  <si>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</si>
  <si>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</si>
  <si>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</si>
  <si>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</si>
  <si>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</si>
  <si>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</si>
  <si>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</si>
  <si>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</si>
  <si>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</si>
  <si>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</si>
  <si>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</si>
  <si>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</si>
  <si>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</si>
  <si>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</si>
  <si>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</si>
  <si>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</si>
  <si>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</si>
  <si>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</si>
  <si>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</si>
  <si>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</si>
  <si>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</si>
  <si>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</si>
  <si>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</si>
  <si>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</si>
  <si>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</si>
  <si>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</si>
  <si>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</si>
  <si>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</si>
  <si>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</si>
  <si>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</si>
  <si>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</si>
  <si>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</si>
  <si>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</si>
  <si>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</si>
  <si>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</si>
  <si>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</si>
  <si>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</si>
  <si>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</si>
  <si>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</si>
  <si>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</si>
  <si>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</si>
  <si>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</si>
  <si>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</si>
  <si>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</si>
  <si>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</si>
  <si>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</si>
  <si>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</si>
  <si>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</si>
  <si>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</si>
  <si>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</si>
  <si>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</si>
  <si>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</si>
  <si>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</si>
  <si>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</si>
  <si>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</si>
  <si>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</si>
  <si>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</si>
  <si>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</si>
  <si>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</si>
  <si>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</si>
  <si>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</si>
  <si>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</si>
  <si>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</si>
  <si>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</si>
  <si>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</si>
  <si>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</si>
  <si>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</si>
  <si>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</si>
  <si>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</si>
  <si>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</si>
  <si>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</si>
  <si>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</si>
  <si>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</si>
  <si>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</si>
  <si>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</si>
  <si>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</si>
  <si>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</si>
  <si>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</si>
  <si>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</si>
  <si>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</si>
  <si>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</si>
  <si>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</si>
  <si>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</si>
  <si>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</si>
  <si>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</si>
  <si>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</si>
  <si>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</si>
  <si>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</si>
  <si>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</si>
  <si>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</si>
  <si>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</si>
  <si>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</si>
  <si>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</si>
  <si>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</si>
  <si>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</si>
  <si>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</si>
  <si>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</si>
  <si>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</si>
  <si>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</si>
  <si>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</si>
  <si>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</si>
  <si>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</si>
  <si>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</si>
  <si>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</si>
  <si>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</si>
  <si>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</si>
  <si>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</si>
  <si>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</si>
  <si>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</si>
  <si>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</si>
  <si>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</si>
  <si>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</si>
  <si>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</si>
  <si>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</si>
  <si>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</si>
  <si>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</si>
  <si>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</si>
  <si>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</si>
  <si>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</si>
  <si>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</si>
  <si>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</si>
  <si>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</si>
  <si>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</si>
  <si>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</si>
  <si>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</si>
  <si>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</si>
  <si>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</si>
  <si>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</si>
  <si>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</si>
  <si>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</si>
  <si>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</si>
  <si>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</si>
  <si>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</si>
  <si>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</si>
  <si>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</si>
  <si>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</si>
  <si>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</si>
  <si>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</si>
  <si>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</si>
  <si>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</si>
  <si>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</si>
  <si>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</si>
  <si>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</si>
  <si>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</si>
  <si>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</si>
  <si>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</si>
  <si>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</si>
  <si>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</si>
  <si>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</si>
  <si>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</si>
  <si>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</si>
  <si>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</si>
  <si>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</si>
  <si>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</si>
  <si>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</si>
  <si>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</si>
  <si>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</si>
  <si>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</si>
  <si>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</si>
  <si>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</si>
  <si>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</si>
  <si>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</si>
  <si>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</si>
  <si>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</si>
  <si>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</si>
  <si>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</si>
  <si>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</si>
  <si>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</si>
  <si>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</si>
  <si>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</si>
  <si>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</si>
  <si>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</si>
  <si>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</si>
  <si>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</si>
  <si>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</si>
  <si>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</si>
  <si>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</si>
  <si>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</si>
  <si>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</si>
  <si>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</si>
  <si>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</si>
  <si>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</si>
  <si>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</si>
  <si>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</si>
  <si>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</si>
  <si>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</si>
  <si>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</si>
  <si>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</si>
  <si>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</si>
  <si>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</si>
  <si>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</si>
  <si>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</si>
  <si>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</si>
  <si>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</si>
  <si>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</si>
  <si>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</si>
  <si>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</si>
  <si>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</si>
  <si>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</si>
  <si>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</si>
  <si>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</si>
  <si>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</si>
  <si>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</si>
  <si>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</si>
  <si>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</si>
  <si>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</si>
  <si>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</si>
  <si>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</si>
  <si>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</si>
  <si>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</si>
  <si>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</si>
  <si>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</si>
  <si>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</si>
  <si>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</si>
  <si>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</si>
  <si>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</si>
  <si>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</si>
  <si>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</si>
  <si>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</si>
  <si>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</si>
  <si>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</si>
  <si>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</si>
  <si>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</si>
  <si>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</si>
  <si>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</si>
  <si>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</si>
  <si>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</si>
  <si>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</si>
  <si>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</si>
  <si>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</si>
  <si>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</si>
  <si>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</si>
  <si>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</si>
  <si>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</si>
  <si>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</si>
  <si>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</si>
  <si>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</si>
  <si>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</si>
  <si>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</si>
  <si>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</si>
  <si>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</si>
  <si>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</si>
  <si>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</si>
  <si>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</si>
  <si>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</si>
  <si>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</si>
  <si>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</si>
  <si>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</si>
  <si>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</si>
  <si>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</si>
  <si>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</si>
  <si>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</si>
  <si>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</si>
  <si>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</si>
  <si>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</si>
  <si>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</si>
  <si>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</si>
  <si>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</si>
  <si>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</si>
  <si>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</si>
  <si>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</si>
  <si>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</si>
  <si>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</si>
  <si>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</si>
  <si>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</si>
  <si>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</si>
  <si>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</si>
  <si>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</si>
  <si>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</si>
  <si>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</si>
  <si>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</si>
  <si>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</si>
  <si>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</si>
  <si>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</si>
  <si>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</si>
  <si>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</si>
  <si>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</si>
  <si>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</si>
  <si>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</si>
  <si>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</si>
  <si>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</si>
  <si>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</si>
  <si>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</si>
  <si>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</si>
  <si>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</si>
  <si>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</si>
  <si>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</si>
  <si>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</si>
  <si>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</si>
  <si>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</si>
  <si>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</si>
  <si>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</si>
  <si>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</si>
  <si>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</si>
  <si>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</si>
  <si>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</si>
  <si>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</si>
  <si>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</si>
  <si>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</si>
  <si>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</si>
  <si>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</si>
  <si>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</si>
  <si>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</si>
  <si>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</si>
  <si>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</si>
  <si>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</si>
  <si>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</si>
  <si>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</si>
  <si>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</si>
  <si>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</si>
  <si>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</si>
  <si>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</si>
  <si>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</si>
  <si>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</si>
  <si>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</si>
  <si>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</si>
  <si>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</si>
  <si>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</si>
  <si>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</si>
  <si>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</si>
  <si>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</si>
  <si>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</si>
  <si>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</si>
  <si>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</si>
  <si>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</si>
  <si>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</si>
  <si>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</si>
  <si>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</si>
  <si>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</si>
  <si>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</si>
  <si>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</si>
  <si>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</si>
  <si>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</si>
  <si>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</si>
  <si>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</si>
  <si>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</si>
  <si>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</si>
  <si>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</si>
  <si>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</si>
  <si>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</si>
  <si>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</si>
  <si>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</si>
  <si>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</si>
  <si>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</si>
  <si>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</si>
  <si>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</si>
  <si>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</si>
  <si>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</si>
  <si>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</si>
  <si>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</si>
  <si>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</si>
  <si>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</si>
  <si>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</si>
  <si>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</si>
  <si>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</si>
  <si>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</si>
  <si>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</si>
  <si>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</si>
  <si>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</si>
  <si>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</si>
  <si>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</si>
  <si>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</si>
  <si>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</si>
  <si>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</si>
  <si>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</si>
  <si>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</si>
  <si>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</si>
  <si>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</si>
  <si>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</si>
  <si>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</si>
  <si>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</si>
  <si>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</si>
  <si>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</si>
  <si>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</si>
  <si>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</si>
  <si>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</si>
  <si>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</si>
  <si>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</si>
  <si>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</si>
  <si>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</si>
  <si>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</si>
  <si>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</si>
  <si>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</si>
  <si>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</si>
  <si>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</si>
  <si>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</si>
  <si>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</si>
  <si>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</si>
  <si>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</si>
  <si>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</si>
  <si>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</si>
  <si>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</si>
  <si>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</si>
  <si>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</si>
  <si>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</si>
  <si>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</si>
  <si>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</si>
  <si>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</si>
  <si>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</si>
  <si>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</si>
  <si>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</si>
  <si>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</si>
  <si>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</si>
  <si>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</si>
  <si>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</si>
  <si>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</si>
  <si>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</si>
  <si>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</si>
  <si>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</si>
  <si>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</si>
  <si>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</si>
  <si>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</si>
  <si>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</si>
  <si>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</si>
  <si>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</si>
  <si>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</si>
  <si>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</si>
  <si>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</si>
  <si>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</si>
  <si>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</si>
  <si>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</si>
  <si>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</si>
  <si>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</si>
  <si>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</si>
  <si>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</si>
  <si>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</si>
  <si>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</si>
  <si>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</si>
  <si>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</si>
  <si>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</si>
  <si>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</si>
  <si>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</si>
  <si>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</si>
  <si>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</si>
  <si>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</si>
  <si>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</si>
  <si>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</si>
  <si>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</si>
  <si>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</si>
  <si>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</si>
  <si>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</si>
  <si>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</si>
  <si>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</si>
  <si>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</si>
  <si>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</si>
  <si>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</si>
  <si>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</si>
  <si>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</si>
  <si>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</si>
  <si>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</si>
  <si>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</si>
  <si>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</si>
  <si>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</si>
  <si>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</si>
  <si>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</si>
  <si>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</si>
  <si>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</si>
  <si>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</si>
  <si>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</si>
  <si>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</si>
  <si>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</si>
  <si>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</si>
  <si>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</si>
  <si>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</si>
  <si>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</si>
  <si>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</si>
  <si>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</si>
  <si>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</si>
  <si>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</si>
  <si>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</si>
  <si>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</si>
  <si>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</si>
  <si>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</si>
  <si>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</si>
  <si>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</si>
  <si>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</si>
  <si>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</si>
  <si>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</si>
  <si>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</si>
  <si>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</si>
  <si>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</si>
  <si>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</si>
  <si>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</si>
  <si>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</si>
  <si>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</si>
  <si>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</si>
  <si>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</si>
  <si>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</si>
  <si>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</si>
  <si>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</si>
  <si>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</si>
  <si>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</si>
  <si>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</si>
  <si>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</si>
  <si>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</si>
  <si>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</si>
  <si>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</si>
  <si>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</si>
  <si>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</si>
  <si>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</si>
  <si>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</si>
  <si>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</si>
  <si>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</si>
  <si>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</si>
  <si>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</si>
  <si>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</si>
  <si>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</si>
  <si>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</si>
  <si>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</si>
  <si>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</si>
  <si>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</si>
  <si>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</si>
  <si>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</si>
  <si>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</si>
  <si>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</si>
  <si>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</si>
  <si>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</si>
  <si>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</si>
  <si>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</si>
  <si>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</si>
  <si>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</si>
  <si>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</si>
  <si>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</si>
  <si>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</si>
  <si>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</si>
  <si>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</si>
  <si>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</si>
  <si>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</si>
  <si>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</si>
  <si>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</si>
  <si>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</si>
  <si>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</si>
  <si>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</si>
  <si>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</si>
  <si>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</si>
  <si>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</si>
  <si>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</si>
  <si>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</si>
  <si>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</si>
  <si>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</si>
  <si>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</si>
  <si>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</si>
  <si>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</si>
  <si>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</si>
  <si>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</si>
  <si>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</si>
  <si>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</si>
  <si>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</si>
  <si>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</si>
  <si>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</si>
  <si>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</si>
  <si>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</si>
  <si>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</si>
  <si>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</si>
  <si>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</si>
  <si>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</si>
  <si>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</si>
  <si>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</si>
  <si>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</si>
  <si>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</si>
  <si>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</si>
  <si>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</si>
  <si>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</si>
  <si>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</si>
  <si>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</si>
  <si>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</si>
  <si>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</si>
  <si>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</si>
  <si>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</si>
  <si>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</si>
  <si>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</si>
  <si>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</si>
  <si>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</si>
  <si>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</si>
  <si>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</si>
  <si>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</si>
  <si>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</si>
  <si>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</si>
  <si>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</si>
  <si>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</si>
  <si>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</si>
  <si>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</si>
  <si>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</si>
  <si>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</si>
  <si>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</si>
  <si>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</si>
  <si>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</si>
  <si>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</si>
  <si>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</si>
  <si>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</si>
  <si>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</si>
  <si>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</si>
  <si>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</si>
  <si>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</si>
  <si>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</si>
  <si>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</si>
  <si>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</si>
  <si>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</si>
  <si>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</si>
  <si>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</si>
  <si>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</si>
  <si>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</si>
  <si>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</si>
  <si>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</si>
  <si>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</si>
  <si>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</si>
  <si>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</si>
  <si>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</si>
  <si>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</si>
  <si>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</si>
  <si>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</si>
  <si>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</si>
  <si>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</si>
  <si>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</si>
  <si>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</si>
  <si>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</si>
  <si>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</si>
  <si>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</si>
  <si>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</si>
  <si>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</si>
  <si>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</si>
  <si>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</si>
  <si>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</si>
  <si>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</si>
  <si>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</si>
  <si>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</si>
  <si>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</si>
  <si>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</si>
  <si>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</si>
  <si>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</si>
  <si>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</si>
  <si>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</si>
  <si>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</si>
  <si>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</si>
  <si>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</si>
  <si>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</si>
  <si>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</si>
  <si>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</si>
  <si>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</si>
  <si>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</si>
  <si>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</si>
  <si>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</si>
  <si>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</si>
  <si>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</si>
  <si>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</si>
  <si>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</si>
  <si>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</si>
  <si>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</si>
  <si>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</si>
  <si>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</si>
  <si>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</si>
  <si>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</si>
  <si>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</si>
  <si>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</si>
  <si>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</si>
  <si>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</si>
  <si>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</si>
  <si>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</si>
  <si>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</si>
  <si>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</si>
  <si>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</si>
  <si>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</si>
  <si>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</si>
  <si>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</si>
  <si>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</si>
  <si>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</si>
  <si>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</si>
  <si>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</si>
  <si>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</si>
  <si>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</si>
  <si>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</si>
  <si>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</si>
  <si>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</si>
  <si>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</si>
  <si>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</si>
  <si>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</si>
  <si>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</si>
  <si>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</si>
  <si>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</si>
  <si>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</si>
  <si>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</si>
  <si>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</si>
  <si>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</si>
  <si>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</si>
  <si>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</si>
  <si>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</si>
  <si>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</si>
  <si>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</si>
  <si>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</si>
  <si>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</si>
  <si>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</si>
  <si>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</si>
  <si>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</si>
  <si>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</si>
  <si>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</si>
  <si>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</si>
  <si>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</si>
  <si>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</si>
  <si>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</si>
  <si>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</si>
  <si>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</si>
  <si>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</si>
  <si>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</si>
  <si>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</si>
  <si>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</si>
  <si>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</si>
  <si>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</si>
  <si>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</si>
  <si>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</si>
  <si>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</si>
  <si>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</si>
  <si>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</si>
  <si>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</si>
  <si>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</si>
  <si>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</si>
  <si>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</si>
  <si>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</si>
  <si>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</si>
  <si>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</si>
  <si>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</si>
  <si>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</si>
  <si>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</si>
  <si>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</si>
  <si>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</si>
  <si>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</si>
  <si>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</si>
  <si>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</si>
  <si>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</si>
  <si>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</si>
  <si>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</si>
  <si>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</si>
  <si>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</si>
  <si>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</si>
  <si>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</si>
  <si>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</si>
  <si>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</si>
  <si>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</si>
  <si>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</si>
  <si>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</si>
  <si>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</si>
  <si>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</si>
  <si>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</si>
  <si>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</si>
  <si>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</si>
  <si>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</si>
  <si>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</si>
  <si>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</si>
  <si>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</si>
  <si>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</si>
  <si>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</si>
  <si>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</si>
  <si>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</si>
  <si>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</si>
  <si>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</si>
  <si>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</si>
  <si>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</si>
  <si>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</si>
  <si>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</si>
  <si>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</si>
  <si>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</si>
  <si>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</si>
  <si>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</si>
  <si>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</si>
  <si>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</si>
  <si>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</si>
  <si>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</si>
  <si>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</si>
  <si>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</si>
  <si>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</si>
  <si>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</si>
  <si>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</si>
  <si>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</si>
  <si>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</si>
  <si>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</si>
  <si>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</si>
  <si>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</si>
  <si>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</si>
  <si>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</si>
  <si>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</si>
  <si>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</si>
  <si>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</si>
  <si>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</si>
  <si>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</si>
  <si>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</si>
  <si>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</si>
  <si>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</si>
  <si>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</si>
  <si>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</si>
  <si>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</si>
  <si>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</si>
  <si>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</si>
  <si>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</si>
  <si>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</si>
  <si>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</si>
  <si>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</si>
  <si>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</si>
  <si>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</si>
  <si>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</si>
  <si>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</si>
  <si>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</si>
  <si>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</si>
  <si>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</si>
  <si>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</si>
  <si>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</si>
  <si>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</si>
  <si>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</si>
  <si>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</si>
  <si>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</si>
  <si>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</si>
  <si>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</si>
  <si>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</si>
  <si>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</si>
  <si>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</si>
  <si>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</si>
  <si>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</si>
  <si>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</si>
  <si>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</si>
  <si>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</si>
  <si>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</si>
  <si>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</si>
  <si>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</si>
  <si>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</si>
  <si>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</si>
  <si>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</si>
  <si>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</si>
  <si>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</si>
  <si>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</si>
  <si>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</si>
  <si>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</si>
  <si>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</si>
  <si>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</si>
  <si>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</si>
  <si>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</si>
  <si>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</si>
  <si>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</si>
  <si>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</si>
  <si>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</si>
  <si>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</si>
  <si>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</si>
  <si>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</si>
  <si>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</si>
  <si>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</si>
  <si>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</si>
  <si>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</si>
  <si>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</si>
  <si>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</si>
  <si>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</si>
  <si>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</si>
  <si>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</si>
  <si>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</si>
  <si>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</si>
  <si>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</si>
  <si>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</si>
  <si>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</si>
  <si>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</si>
  <si>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</si>
  <si>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</si>
  <si>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</si>
  <si>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</si>
  <si>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</si>
  <si>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</si>
  <si>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</si>
  <si>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</si>
  <si>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</si>
  <si>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</si>
  <si>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</si>
  <si>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</si>
  <si>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</si>
  <si>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</si>
  <si>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</si>
  <si>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</si>
  <si>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</si>
  <si>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</si>
  <si>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</si>
  <si>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</si>
  <si>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</si>
  <si>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</si>
  <si>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</si>
  <si>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</si>
  <si>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</si>
  <si>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</si>
  <si>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</si>
  <si>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</si>
  <si>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</si>
  <si>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</si>
  <si>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</si>
  <si>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</si>
  <si>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</si>
  <si>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</si>
  <si>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</si>
  <si>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</si>
  <si>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</si>
  <si>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</si>
  <si>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</si>
  <si>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</si>
  <si>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</si>
  <si>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</si>
  <si>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</si>
  <si>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</si>
  <si>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</si>
  <si>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</si>
  <si>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</si>
  <si>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</si>
  <si>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</si>
  <si>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</si>
  <si>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</si>
  <si>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</si>
  <si>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</si>
  <si>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</si>
  <si>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</si>
  <si>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</si>
  <si>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</si>
  <si>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</si>
  <si>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</si>
  <si>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</si>
  <si>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</si>
  <si>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</si>
  <si>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</si>
  <si>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</si>
  <si>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</si>
  <si>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</si>
  <si>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</si>
  <si>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</si>
  <si>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</si>
  <si>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</si>
  <si>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</si>
  <si>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</si>
  <si>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</si>
  <si>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</si>
  <si>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</si>
  <si>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</si>
  <si>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</si>
  <si>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</si>
  <si>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</si>
  <si>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</si>
  <si>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</si>
  <si>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</si>
  <si>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</si>
  <si>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</si>
  <si>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</si>
  <si>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</si>
  <si>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</si>
  <si>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</si>
  <si>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</si>
  <si>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</si>
  <si>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</si>
  <si>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</si>
  <si>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</si>
  <si>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</si>
  <si>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</si>
  <si>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</si>
  <si>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</si>
  <si>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</si>
  <si>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</si>
  <si>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</si>
  <si>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</si>
  <si>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</si>
  <si>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</si>
  <si>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</si>
  <si>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</si>
  <si>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</si>
  <si>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</si>
  <si>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</si>
  <si>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</si>
  <si>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</si>
  <si>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</si>
  <si>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</si>
  <si>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</si>
  <si>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</si>
  <si>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</si>
  <si>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</si>
  <si>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</si>
  <si>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</si>
  <si>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</si>
  <si>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</si>
  <si>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</si>
  <si>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</si>
  <si>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</si>
  <si>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</si>
  <si>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</si>
  <si>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</si>
  <si>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</si>
  <si>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</si>
  <si>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</si>
  <si>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</si>
  <si>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</si>
  <si>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</si>
  <si>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</si>
  <si>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</si>
  <si>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</si>
  <si>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</si>
  <si>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</si>
  <si>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</si>
  <si>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</si>
  <si>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</si>
  <si>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</si>
  <si>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</si>
  <si>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</si>
  <si>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</si>
  <si>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</si>
  <si>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</si>
  <si>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</si>
  <si>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</si>
  <si>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</si>
  <si>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</si>
  <si>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</si>
  <si>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</si>
  <si>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</si>
  <si>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</si>
  <si>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</si>
  <si>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</si>
  <si>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</si>
  <si>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</si>
  <si>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</si>
  <si>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</si>
  <si>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</si>
  <si>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</si>
  <si>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</si>
  <si>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</si>
  <si>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</si>
  <si>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</si>
  <si>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</si>
  <si>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</si>
  <si>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</si>
  <si>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</si>
  <si>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</si>
  <si>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</si>
  <si>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</si>
  <si>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</si>
  <si>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</si>
  <si>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</si>
  <si>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</si>
  <si>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</si>
  <si>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</si>
  <si>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</si>
  <si>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</si>
  <si>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</si>
  <si>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</si>
  <si>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</si>
  <si>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</si>
  <si>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</si>
  <si>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</si>
  <si>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</si>
  <si>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</si>
  <si>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</si>
  <si>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</si>
  <si>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</si>
  <si>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</si>
  <si>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</si>
  <si>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</si>
  <si>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</si>
  <si>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</si>
  <si>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</si>
  <si>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</si>
  <si>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</si>
  <si>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</si>
  <si>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</si>
  <si>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</si>
  <si>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</si>
  <si>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</si>
  <si>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</si>
  <si>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</si>
  <si>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</si>
  <si>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</si>
  <si>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</si>
  <si>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</si>
  <si>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</si>
  <si>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</si>
  <si>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</si>
  <si>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</si>
  <si>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</si>
  <si>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</si>
  <si>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</si>
  <si>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</si>
  <si>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</si>
  <si>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</si>
  <si>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</si>
  <si>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</si>
  <si>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</si>
  <si>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</si>
  <si>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</si>
  <si>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</si>
  <si>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</si>
  <si>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</si>
  <si>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</si>
  <si>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</si>
  <si>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</si>
  <si>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</si>
  <si>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</si>
  <si>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</si>
  <si>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</si>
  <si>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</si>
  <si>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</si>
  <si>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</si>
  <si>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</si>
  <si>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</si>
  <si>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</si>
  <si>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</si>
  <si>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</si>
  <si>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</si>
  <si>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</si>
  <si>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</si>
  <si>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</si>
  <si>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</si>
  <si>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</si>
  <si>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</si>
  <si>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</si>
  <si>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</si>
  <si>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</si>
  <si>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</si>
  <si>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</si>
  <si>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</si>
  <si>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</si>
  <si>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</si>
  <si>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</si>
  <si>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</si>
  <si>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</si>
  <si>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</si>
  <si>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</si>
  <si>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</si>
  <si>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</si>
  <si>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</si>
  <si>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</si>
  <si>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</si>
  <si>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</si>
  <si>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</si>
  <si>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</si>
  <si>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</si>
  <si>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</si>
  <si>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</si>
  <si>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</si>
  <si>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</si>
  <si>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</si>
  <si>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</si>
  <si>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</si>
  <si>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</si>
  <si>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</si>
  <si>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</si>
  <si>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</si>
  <si>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</si>
  <si>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</si>
  <si>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</si>
  <si>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</si>
  <si>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</si>
  <si>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</si>
  <si>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</si>
  <si>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</si>
  <si>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</si>
  <si>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</si>
  <si>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</si>
  <si>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</si>
  <si>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</si>
  <si>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</si>
  <si>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</si>
  <si>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</si>
  <si>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</si>
  <si>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</si>
  <si>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</si>
  <si>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</si>
  <si>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</si>
  <si>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</si>
  <si>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</si>
  <si>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</si>
  <si>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</si>
  <si>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</si>
  <si>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</si>
  <si>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</si>
  <si>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</si>
  <si>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</si>
  <si>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</si>
  <si>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</si>
  <si>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</si>
  <si>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</si>
  <si>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</si>
  <si>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</si>
  <si>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</si>
  <si>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</si>
  <si>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</si>
  <si>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</si>
  <si>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</si>
  <si>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</si>
  <si>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</si>
  <si>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</si>
  <si>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</si>
  <si>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</si>
  <si>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</si>
  <si>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</si>
  <si>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</si>
  <si>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</si>
  <si>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</si>
  <si>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</si>
  <si>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</si>
  <si>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</si>
  <si>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</si>
  <si>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</si>
  <si>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</si>
  <si>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</si>
  <si>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</si>
  <si>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</si>
  <si>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</si>
  <si>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</si>
  <si>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</si>
  <si>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</si>
  <si>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</si>
  <si>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</si>
  <si>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</si>
  <si>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</si>
  <si>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</si>
  <si>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</si>
  <si>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</si>
  <si>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</si>
  <si>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</si>
  <si>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</si>
  <si>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</si>
  <si>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</si>
  <si>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</si>
  <si>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</si>
  <si>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</si>
  <si>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</si>
  <si>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</si>
  <si>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</si>
  <si>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</si>
  <si>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</si>
  <si>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</si>
  <si>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</si>
  <si>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</si>
  <si>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</si>
  <si>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</si>
  <si>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</si>
  <si>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</si>
  <si>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</si>
  <si>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</si>
  <si>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</si>
  <si>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</si>
  <si>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</si>
  <si>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</si>
  <si>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</si>
  <si>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</si>
  <si>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</si>
  <si>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</si>
  <si>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</si>
  <si>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</si>
  <si>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</si>
  <si>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</si>
  <si>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</si>
  <si>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</si>
  <si>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</si>
  <si>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</si>
  <si>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</si>
  <si>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</si>
  <si>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</si>
  <si>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</si>
  <si>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</si>
  <si>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</si>
  <si>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</si>
  <si>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</si>
  <si>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</si>
  <si>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</si>
  <si>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</si>
  <si>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</si>
  <si>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</si>
  <si>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</si>
  <si>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</si>
  <si>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</si>
  <si>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</si>
  <si>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</si>
  <si>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</si>
  <si>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</si>
  <si>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</si>
  <si>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</si>
  <si>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</si>
  <si>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</si>
  <si>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</si>
  <si>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</si>
  <si>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</si>
  <si>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</si>
  <si>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</si>
  <si>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</si>
  <si>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</si>
  <si>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</si>
  <si>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</si>
  <si>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</si>
  <si>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</si>
  <si>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</si>
  <si>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</si>
  <si>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</si>
  <si>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</si>
  <si>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</si>
  <si>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</si>
  <si>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</si>
  <si>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</si>
  <si>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</si>
  <si>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</si>
  <si>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</si>
  <si>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</si>
  <si>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</si>
  <si>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</si>
  <si>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</si>
  <si>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</si>
  <si>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</si>
  <si>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</si>
  <si>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</si>
  <si>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</si>
  <si>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</si>
  <si>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</si>
  <si>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</si>
  <si>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</si>
  <si>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</si>
  <si>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</si>
  <si>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</si>
  <si>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</si>
  <si>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</si>
  <si>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</si>
  <si>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</si>
  <si>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</si>
  <si>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</si>
  <si>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</si>
  <si>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</si>
  <si>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</si>
  <si>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</si>
  <si>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</si>
  <si>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</si>
  <si>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</si>
  <si>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</si>
  <si>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</si>
  <si>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</si>
  <si>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</si>
  <si>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</si>
  <si>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</si>
  <si>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</si>
  <si>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</si>
  <si>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</si>
  <si>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</si>
  <si>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</si>
  <si>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</si>
  <si>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</si>
  <si>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</si>
  <si>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</si>
  <si>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</si>
  <si>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</si>
  <si>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</si>
  <si>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</si>
  <si>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</si>
  <si>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</si>
  <si>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</si>
  <si>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</si>
  <si>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</si>
  <si>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</si>
  <si>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</si>
  <si>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</si>
  <si>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</si>
  <si>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</si>
  <si>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</si>
  <si>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</si>
  <si>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</si>
  <si>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</si>
  <si>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</si>
  <si>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</si>
  <si>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</si>
  <si>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</si>
  <si>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</si>
  <si>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</si>
  <si>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</si>
  <si>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</si>
  <si>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</si>
  <si>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</si>
  <si>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</si>
  <si>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</si>
  <si>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</si>
  <si>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</si>
  <si>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</si>
  <si>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</si>
  <si>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</si>
  <si>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</si>
  <si>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</si>
  <si>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</si>
  <si>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</si>
  <si>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</si>
  <si>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</si>
  <si>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</si>
  <si>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</si>
  <si>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</si>
  <si>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</si>
  <si>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</si>
  <si>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</si>
  <si>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</si>
  <si>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</si>
  <si>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</si>
  <si>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</si>
  <si>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</si>
  <si>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</si>
  <si>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</si>
  <si>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</si>
  <si>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</si>
  <si>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</si>
  <si>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</si>
  <si>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</si>
  <si>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</si>
  <si>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</si>
  <si>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</si>
  <si>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</si>
  <si>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</si>
  <si>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</si>
  <si>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</si>
  <si>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</si>
  <si>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</si>
  <si>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</si>
  <si>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</si>
  <si>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</si>
  <si>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</si>
  <si>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</si>
  <si>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</si>
  <si>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</si>
  <si>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</si>
  <si>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</si>
  <si>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</si>
  <si>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</si>
  <si>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</si>
  <si>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</si>
  <si>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</si>
  <si>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</si>
  <si>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</si>
  <si>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</si>
  <si>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</si>
  <si>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</si>
  <si>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</si>
  <si>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</si>
  <si>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</si>
  <si>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</si>
  <si>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</si>
  <si>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</si>
  <si>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</si>
  <si>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</si>
  <si>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</si>
  <si>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</si>
  <si>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</si>
  <si>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</si>
  <si>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</si>
  <si>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</si>
  <si>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</si>
  <si>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</si>
  <si>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</si>
  <si>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</si>
  <si>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</si>
  <si>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</si>
  <si>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</si>
  <si>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</si>
  <si>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</si>
  <si>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</si>
  <si>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</si>
  <si>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</si>
  <si>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</si>
  <si>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</si>
  <si>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</si>
  <si>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</si>
  <si>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</si>
  <si>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</si>
  <si>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</si>
  <si>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</si>
  <si>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</si>
  <si>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</si>
  <si>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</si>
  <si>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</si>
  <si>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</si>
  <si>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</si>
  <si>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</si>
  <si>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</si>
  <si>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</si>
  <si>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</si>
  <si>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</si>
  <si>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</si>
  <si>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</si>
  <si>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</si>
  <si>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</si>
  <si>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</si>
  <si>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</si>
  <si>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</si>
  <si>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</si>
  <si>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</si>
  <si>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</si>
  <si>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</si>
  <si>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</si>
  <si>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</si>
  <si>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</si>
  <si>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</si>
  <si>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</si>
  <si>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</si>
  <si>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</si>
  <si>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</si>
  <si>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</si>
  <si>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</si>
  <si>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</si>
  <si>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</si>
  <si>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</si>
  <si>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</si>
  <si>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</si>
  <si>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</si>
  <si>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</si>
  <si>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</si>
  <si>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</si>
  <si>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</si>
  <si>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</si>
  <si>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</si>
  <si>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</si>
  <si>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</si>
  <si>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</si>
  <si>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</si>
  <si>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</si>
  <si>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</si>
  <si>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</si>
  <si>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</si>
  <si>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</si>
  <si>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</si>
  <si>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</si>
  <si>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</si>
  <si>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</si>
  <si>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</si>
  <si>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</si>
  <si>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</si>
  <si>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</si>
  <si>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</si>
  <si>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</si>
  <si>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</si>
  <si>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</si>
  <si>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</si>
  <si>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</si>
  <si>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</si>
  <si>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</si>
  <si>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</si>
  <si>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</si>
  <si>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</si>
  <si>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</si>
  <si>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</si>
  <si>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</si>
  <si>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</si>
  <si>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</si>
  <si>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</si>
  <si>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</si>
  <si>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</si>
  <si>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</si>
  <si>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</si>
  <si>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</si>
  <si>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</si>
  <si>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</si>
  <si>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</si>
  <si>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</si>
  <si>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</si>
  <si>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</si>
  <si>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</si>
  <si>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</si>
  <si>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</si>
  <si>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</si>
  <si>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</si>
  <si>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</si>
  <si>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</si>
  <si>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</si>
  <si>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</si>
  <si>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</si>
  <si>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</si>
  <si>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</si>
  <si>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</si>
  <si>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</si>
  <si>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</si>
  <si>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</si>
  <si>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</si>
  <si>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</si>
  <si>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</si>
  <si>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</si>
  <si>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</si>
  <si>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</si>
  <si>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</si>
  <si>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</si>
  <si>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</si>
  <si>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</si>
  <si>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</si>
  <si>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</si>
  <si>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</si>
  <si>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</si>
  <si>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</si>
  <si>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</si>
  <si>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</si>
  <si>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</si>
  <si>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</si>
  <si>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</si>
  <si>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</si>
  <si>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</si>
  <si>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</si>
  <si>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</si>
  <si>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</si>
  <si>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</si>
  <si>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</si>
  <si>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</si>
  <si>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</si>
  <si>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</si>
  <si>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</si>
  <si>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</si>
  <si>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</si>
  <si>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</si>
  <si>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</si>
  <si>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</si>
  <si>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</si>
  <si>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</si>
  <si>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</si>
  <si>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</si>
  <si>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</si>
  <si>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</si>
  <si>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</si>
  <si>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</si>
  <si>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</si>
  <si>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</si>
  <si>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</si>
  <si>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</si>
  <si>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</si>
  <si>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</si>
  <si>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</si>
  <si>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</si>
  <si>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</si>
  <si>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</si>
  <si>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</si>
  <si>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</si>
  <si>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</si>
  <si>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</si>
  <si>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</si>
  <si>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</si>
  <si>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</si>
  <si>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</si>
  <si>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</si>
  <si>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</si>
  <si>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</si>
  <si>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</si>
  <si>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</si>
  <si>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</si>
  <si>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</si>
  <si>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</si>
  <si>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</si>
  <si>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</si>
  <si>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</si>
  <si>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</si>
  <si>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</si>
  <si>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</si>
  <si>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</si>
  <si>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</si>
  <si>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</si>
  <si>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</si>
  <si>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</si>
  <si>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</si>
  <si>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</si>
  <si>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</si>
  <si>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</si>
  <si>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</si>
  <si>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</si>
  <si>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</si>
  <si>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</si>
  <si>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</si>
  <si>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</si>
  <si>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</si>
  <si>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</si>
  <si>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</si>
  <si>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</si>
  <si>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</si>
  <si>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</si>
  <si>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</si>
  <si>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</si>
  <si>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</si>
  <si>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</si>
  <si>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</si>
  <si>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</si>
  <si>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</si>
  <si>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</si>
  <si>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</si>
  <si>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</si>
  <si>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</si>
  <si>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</si>
  <si>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</si>
  <si>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</si>
  <si>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</si>
  <si>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</si>
  <si>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</si>
  <si>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</si>
  <si>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</si>
  <si>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</si>
  <si>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</si>
  <si>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</si>
  <si>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</si>
  <si>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</si>
  <si>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</si>
  <si>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</si>
  <si>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</si>
  <si>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</si>
  <si>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</si>
  <si>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</si>
  <si>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</si>
  <si>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</si>
  <si>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</si>
  <si>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</si>
  <si>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</si>
  <si>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</si>
  <si>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</si>
  <si>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</si>
  <si>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</si>
  <si>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</si>
  <si>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</si>
  <si>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</si>
  <si>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</si>
  <si>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</si>
  <si>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</si>
  <si>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</si>
  <si>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</si>
  <si>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</si>
  <si>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</si>
  <si>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</si>
  <si>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</si>
  <si>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</si>
  <si>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</si>
  <si>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</si>
  <si>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</si>
  <si>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</si>
  <si>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</si>
  <si>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</si>
  <si>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</si>
  <si>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</si>
  <si>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</si>
  <si>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</si>
  <si>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</si>
  <si>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</si>
  <si>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</si>
  <si>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</si>
  <si>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</si>
  <si>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</si>
  <si>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</si>
  <si>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</si>
  <si>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</si>
  <si>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</si>
  <si>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</si>
  <si>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</si>
  <si>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</si>
  <si>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</si>
  <si>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</si>
  <si>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</si>
  <si>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</si>
  <si>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</si>
  <si>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</si>
  <si>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</si>
  <si>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</si>
  <si>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</si>
  <si>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</si>
  <si>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</si>
  <si>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</si>
  <si>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</si>
  <si>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</si>
  <si>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</si>
  <si>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</si>
  <si>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</si>
  <si>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</si>
  <si>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</si>
  <si>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</si>
  <si>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</si>
  <si>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</si>
  <si>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</si>
  <si>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</si>
  <si>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</si>
  <si>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</si>
  <si>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</si>
  <si>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</si>
  <si>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</si>
  <si>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</si>
  <si>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</si>
  <si>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</si>
  <si>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</si>
  <si>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</si>
  <si>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</si>
  <si>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</si>
  <si>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</si>
  <si>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</si>
  <si>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</si>
  <si>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</si>
  <si>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</si>
  <si>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</si>
  <si>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</si>
  <si>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</si>
  <si>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</si>
  <si>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</si>
  <si>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</si>
  <si>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</si>
  <si>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</si>
  <si>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</si>
  <si>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</si>
  <si>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</si>
  <si>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</si>
  <si>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</si>
  <si>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</si>
  <si>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</si>
  <si>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</si>
  <si>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</si>
  <si>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</si>
  <si>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</si>
  <si>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</si>
  <si>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</si>
  <si>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</si>
  <si>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</si>
  <si>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</si>
  <si>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</si>
  <si>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</si>
  <si>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</si>
  <si>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</si>
  <si>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</si>
  <si>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</si>
  <si>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</si>
  <si>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</si>
  <si>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</si>
  <si>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</si>
  <si>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</si>
  <si>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</si>
  <si>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</si>
  <si>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</si>
  <si>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</si>
  <si>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</si>
  <si>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</si>
  <si>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</si>
  <si>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</si>
  <si>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</si>
  <si>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</si>
  <si>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</si>
  <si>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</si>
  <si>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</si>
  <si>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</si>
  <si>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</si>
  <si>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</si>
  <si>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</si>
  <si>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</si>
  <si>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</si>
  <si>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</si>
  <si>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</si>
  <si>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</si>
  <si>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</si>
  <si>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</si>
  <si>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</si>
  <si>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</si>
  <si>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</si>
  <si>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</si>
  <si>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</si>
  <si>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</si>
  <si>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</si>
  <si>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</si>
  <si>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</si>
  <si>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</si>
  <si>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</si>
  <si>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</si>
  <si>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</si>
  <si>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</si>
  <si>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</si>
  <si>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</si>
  <si>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</si>
  <si>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</si>
  <si>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</si>
  <si>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</si>
  <si>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</si>
  <si>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</si>
  <si>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</si>
  <si>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</si>
  <si>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</si>
  <si>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</si>
  <si>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</si>
  <si>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</si>
  <si>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</si>
  <si>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</si>
  <si>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</si>
  <si>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</si>
  <si>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</si>
  <si>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</si>
  <si>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</si>
  <si>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</si>
  <si>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</si>
  <si>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</si>
  <si>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</si>
  <si>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</si>
  <si>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</si>
  <si>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</si>
  <si>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</si>
  <si>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</si>
  <si>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</si>
  <si>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</si>
  <si>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</si>
  <si>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</si>
  <si>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</si>
  <si>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</si>
  <si>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</si>
  <si>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</si>
  <si>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</si>
  <si>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</si>
  <si>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</si>
  <si>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</si>
  <si>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</si>
  <si>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</si>
  <si>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</si>
  <si>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</si>
  <si>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</si>
  <si>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</si>
  <si>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</si>
  <si>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</si>
  <si>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</si>
  <si>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</si>
  <si>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</si>
  <si>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</si>
  <si>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</si>
  <si>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</si>
  <si>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</si>
  <si>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</si>
  <si>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</si>
  <si>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</si>
  <si>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</si>
  <si>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</si>
  <si>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</si>
  <si>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</si>
  <si>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</si>
  <si>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</si>
  <si>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</si>
  <si>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</si>
  <si>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</si>
  <si>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</si>
  <si>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</si>
  <si>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</si>
  <si>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</si>
  <si>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</si>
  <si>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</si>
  <si>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</si>
  <si>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</si>
  <si>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</si>
  <si>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</si>
  <si>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</si>
  <si>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</si>
  <si>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</si>
  <si>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</si>
  <si>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</si>
  <si>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</si>
  <si>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</si>
  <si>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</si>
  <si>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</si>
  <si>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</si>
  <si>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</si>
  <si>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</si>
  <si>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</si>
  <si>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</si>
  <si>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</si>
  <si>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</si>
  <si>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</si>
  <si>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</si>
  <si>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</si>
  <si>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</si>
  <si>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</si>
  <si>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</si>
  <si>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</si>
  <si>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</si>
  <si>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</si>
  <si>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</si>
  <si>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</si>
  <si>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</si>
  <si>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</si>
  <si>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</si>
  <si>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</si>
  <si>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</si>
  <si>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</si>
  <si>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</si>
  <si>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</si>
  <si>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</si>
  <si>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</si>
  <si>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</si>
  <si>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</si>
  <si>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</si>
  <si>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</si>
  <si>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</si>
  <si>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</si>
  <si>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</si>
  <si>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</si>
  <si>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</si>
  <si>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</si>
  <si>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</si>
  <si>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</si>
  <si>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</si>
  <si>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</si>
  <si>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</si>
  <si>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</si>
  <si>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</si>
  <si>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</si>
  <si>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</si>
  <si>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</si>
  <si>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</si>
  <si>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</si>
  <si>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</si>
  <si>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</si>
  <si>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</si>
  <si>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</si>
  <si>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</si>
  <si>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</si>
  <si>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</si>
  <si>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</si>
  <si>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</si>
  <si>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</si>
  <si>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</si>
  <si>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</si>
  <si>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</si>
  <si>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</si>
  <si>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</si>
  <si>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</si>
  <si>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</si>
  <si>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</si>
  <si>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</si>
  <si>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</si>
  <si>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</si>
  <si>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</si>
  <si>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</si>
  <si>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</si>
  <si>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</si>
  <si>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</si>
  <si>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</si>
  <si>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</si>
  <si>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</si>
  <si>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</si>
  <si>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</si>
  <si>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</si>
  <si>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</si>
  <si>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</si>
  <si>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</si>
  <si>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</si>
  <si>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</si>
  <si>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</si>
  <si>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</si>
  <si>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</si>
  <si>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</si>
  <si>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</si>
  <si>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</si>
  <si>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</si>
  <si>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</si>
  <si>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</si>
  <si>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</si>
  <si>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</si>
  <si>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</si>
  <si>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</si>
  <si>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</si>
  <si>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</si>
  <si>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</si>
  <si>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</si>
  <si>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</si>
  <si>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</si>
  <si>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</si>
  <si>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</si>
  <si>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</si>
  <si>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</si>
  <si>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</si>
  <si>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</si>
  <si>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</si>
  <si>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</si>
  <si>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</si>
  <si>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</si>
  <si>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</si>
  <si>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</si>
  <si>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</si>
  <si>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</si>
  <si>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</si>
  <si>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</si>
  <si>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</si>
  <si>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</si>
  <si>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</si>
  <si>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</si>
  <si>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</si>
  <si>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</si>
  <si>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</si>
  <si>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</si>
  <si>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</si>
  <si>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</si>
  <si>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</si>
  <si>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</si>
  <si>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</si>
  <si>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</si>
  <si>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</si>
  <si>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</si>
  <si>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</si>
  <si>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</si>
  <si>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</si>
  <si>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</si>
  <si>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</si>
  <si>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</si>
  <si>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</si>
  <si>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</si>
  <si>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</si>
  <si>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</si>
  <si>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</si>
  <si>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</si>
  <si>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</si>
  <si>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</si>
  <si>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</si>
  <si>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</si>
  <si>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</si>
  <si>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</si>
  <si>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</si>
  <si>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</si>
  <si>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</si>
  <si>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</si>
  <si>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</si>
  <si>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</si>
  <si>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</si>
  <si>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</si>
  <si>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</si>
  <si>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</si>
  <si>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</si>
  <si>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</si>
  <si>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</si>
  <si>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</si>
  <si>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</si>
  <si>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</si>
  <si>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</si>
  <si>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</si>
  <si>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</si>
  <si>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</si>
  <si>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</si>
  <si>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</si>
  <si>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</si>
  <si>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</si>
  <si>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</si>
  <si>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</si>
  <si>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</si>
  <si>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</si>
  <si>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</si>
  <si>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</si>
  <si>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</si>
  <si>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</si>
  <si>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</si>
  <si>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</si>
  <si>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</si>
  <si>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</si>
  <si>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</si>
  <si>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</si>
  <si>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</si>
  <si>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</si>
  <si>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</si>
  <si>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</si>
  <si>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</si>
  <si>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</si>
  <si>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</si>
  <si>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</si>
  <si>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</si>
  <si>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</si>
  <si>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</si>
  <si>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</si>
  <si>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</si>
  <si>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</si>
  <si>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</si>
  <si>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</si>
  <si>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</si>
  <si>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</si>
  <si>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</si>
  <si>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</si>
  <si>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</si>
  <si>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</si>
  <si>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</si>
  <si>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</si>
  <si>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</si>
  <si>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</si>
  <si>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</si>
  <si>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</si>
  <si>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</si>
  <si>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</si>
  <si>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</si>
  <si>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</si>
  <si>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</si>
  <si>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</si>
  <si>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</si>
  <si>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</si>
  <si>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</si>
  <si>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</si>
  <si>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</si>
  <si>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</si>
  <si>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</si>
  <si>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</si>
  <si>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</si>
  <si>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</si>
  <si>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</si>
  <si>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</si>
  <si>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</si>
  <si>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</si>
  <si>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</si>
  <si>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</si>
  <si>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</si>
  <si>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</si>
  <si>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</si>
  <si>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</si>
  <si>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</si>
  <si>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</si>
  <si>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</si>
  <si>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</si>
  <si>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</si>
  <si>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</si>
  <si>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</si>
  <si>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</si>
  <si>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</si>
  <si>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</si>
  <si>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</si>
  <si>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</si>
  <si>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</si>
  <si>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</si>
  <si>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</si>
  <si>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</si>
  <si>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</si>
  <si>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</si>
  <si>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</si>
  <si>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</si>
  <si>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</si>
  <si>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</si>
  <si>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</si>
  <si>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</si>
  <si>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</si>
  <si>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</si>
  <si>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</si>
  <si>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</si>
  <si>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</si>
  <si>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</si>
  <si>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</si>
  <si>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</si>
  <si>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</si>
  <si>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</si>
  <si>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</si>
  <si>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</si>
  <si>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</si>
  <si>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</si>
  <si>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</si>
  <si>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</si>
  <si>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</si>
  <si>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</si>
  <si>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</si>
  <si>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</si>
  <si>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</si>
  <si>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</si>
  <si>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</si>
  <si>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</si>
  <si>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</si>
  <si>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</si>
  <si>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</si>
  <si>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</si>
  <si>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</si>
  <si>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</si>
  <si>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</si>
  <si>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</si>
  <si>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</si>
  <si>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</si>
  <si>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</si>
  <si>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</si>
  <si>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</si>
  <si>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</si>
  <si>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</si>
  <si>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</si>
  <si>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</si>
  <si>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</si>
  <si>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</si>
  <si>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</si>
  <si>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</si>
  <si>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</si>
  <si>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</si>
  <si>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</si>
  <si>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</si>
  <si>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</si>
  <si>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</si>
  <si>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</si>
  <si>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</si>
  <si>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</si>
  <si>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</si>
  <si>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</si>
  <si>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</si>
  <si>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</si>
  <si>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</si>
  <si>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</si>
  <si>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</si>
  <si>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</si>
  <si>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</si>
  <si>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</si>
  <si>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</si>
  <si>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</si>
  <si>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</si>
  <si>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</si>
  <si>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</si>
  <si>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</si>
  <si>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</si>
  <si>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</si>
  <si>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</si>
  <si>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</si>
  <si>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</si>
  <si>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</si>
  <si>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</si>
  <si>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</si>
  <si>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</si>
  <si>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</si>
  <si>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</si>
  <si>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</si>
  <si>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</si>
  <si>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</si>
  <si>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</si>
  <si>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</si>
  <si>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</si>
  <si>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</si>
  <si>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</si>
  <si>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</si>
  <si>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</si>
  <si>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</si>
  <si>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</si>
  <si>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</si>
  <si>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</si>
  <si>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</si>
  <si>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</si>
  <si>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</si>
  <si>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</si>
  <si>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</si>
  <si>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</si>
  <si>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</si>
  <si>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</si>
  <si>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</si>
  <si>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</si>
  <si>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</si>
  <si>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</si>
  <si>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</si>
  <si>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</si>
  <si>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</si>
  <si>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</si>
  <si>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</si>
  <si>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</si>
  <si>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</si>
  <si>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</si>
  <si>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</si>
  <si>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</si>
  <si>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</si>
  <si>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</si>
  <si>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</si>
  <si>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</si>
  <si>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</si>
  <si>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</si>
  <si>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</si>
  <si>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</si>
  <si>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</si>
  <si>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</si>
  <si>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</si>
  <si>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</si>
  <si>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</si>
  <si>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</si>
  <si>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</si>
  <si>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</si>
  <si>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</si>
  <si>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</si>
  <si>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</si>
  <si>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</si>
  <si>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</si>
  <si>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</si>
  <si>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</si>
  <si>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</si>
  <si>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</si>
  <si>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</si>
  <si>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</si>
  <si>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</si>
  <si>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</si>
  <si>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</si>
  <si>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</si>
  <si>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</si>
  <si>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</si>
  <si>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</si>
  <si>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</si>
  <si>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</si>
  <si>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</si>
  <si>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</si>
  <si>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</si>
  <si>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</si>
  <si>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</si>
  <si>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</si>
  <si>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</si>
  <si>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</si>
  <si>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</si>
  <si>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</si>
  <si>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</si>
  <si>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</si>
  <si>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</si>
  <si>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</si>
  <si>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</si>
  <si>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</si>
  <si>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</si>
  <si>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</si>
  <si>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</si>
  <si>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</si>
  <si>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</si>
  <si>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</si>
  <si>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</si>
  <si>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</si>
  <si>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</si>
  <si>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</si>
  <si>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</si>
  <si>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</si>
  <si>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</si>
  <si>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</si>
  <si>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</si>
  <si>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</si>
  <si>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</si>
  <si>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</si>
  <si>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</si>
  <si>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</si>
  <si>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</si>
  <si>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</si>
  <si>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</si>
  <si>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</si>
  <si>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</si>
  <si>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</si>
  <si>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</si>
  <si>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</si>
  <si>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</si>
  <si>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</si>
  <si>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</si>
  <si>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</si>
  <si>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</si>
  <si>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</si>
  <si>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</si>
  <si>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</si>
  <si>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</si>
  <si>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</si>
  <si>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</si>
  <si>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</si>
  <si>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</si>
  <si>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</si>
  <si>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</si>
  <si>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</si>
  <si>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</si>
  <si>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</si>
  <si>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</si>
  <si>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</si>
  <si>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</si>
  <si>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</si>
  <si>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</si>
  <si>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</si>
  <si>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</si>
  <si>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</si>
  <si>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</si>
  <si>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</si>
  <si>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</si>
  <si>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</si>
  <si>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</si>
  <si>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</si>
  <si>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</si>
  <si>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</si>
  <si>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</si>
  <si>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</si>
  <si>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</si>
  <si>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</si>
  <si>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</si>
  <si>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</si>
  <si>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</si>
  <si>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</si>
  <si>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</si>
  <si>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</si>
  <si>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</si>
  <si>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</si>
  <si>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</si>
  <si>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</si>
  <si>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</si>
  <si>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</si>
  <si>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</si>
  <si>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</si>
  <si>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</si>
  <si>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</si>
  <si>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</si>
  <si>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</si>
  <si>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</si>
  <si>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</si>
  <si>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</si>
  <si>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</si>
  <si>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</si>
  <si>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</si>
  <si>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</si>
  <si>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</si>
  <si>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</si>
  <si>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</si>
  <si>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</si>
  <si>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</si>
  <si>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</si>
  <si>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</si>
  <si>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</si>
  <si>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</si>
  <si>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</si>
  <si>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</si>
  <si>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</si>
  <si>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</si>
  <si>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</si>
  <si>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</si>
  <si>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</si>
  <si>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</si>
  <si>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</si>
  <si>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</si>
  <si>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</si>
  <si>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</si>
  <si>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</si>
  <si>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</si>
  <si>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</si>
  <si>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</si>
  <si>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</si>
  <si>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</si>
  <si>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</si>
  <si>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</si>
  <si>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</si>
  <si>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</si>
  <si>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</si>
  <si>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</si>
  <si>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</si>
  <si>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</si>
  <si>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</si>
  <si>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</si>
  <si>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</si>
  <si>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</si>
  <si>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</si>
  <si>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</si>
  <si>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</si>
  <si>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</si>
  <si>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</si>
  <si>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</si>
  <si>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</si>
  <si>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</si>
  <si>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</si>
  <si>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</si>
  <si>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</si>
  <si>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</si>
  <si>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</si>
  <si>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</si>
  <si>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</si>
  <si>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</si>
  <si>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</si>
  <si>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</si>
  <si>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</si>
  <si>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</si>
  <si>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</si>
  <si>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</si>
  <si>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</si>
  <si>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</si>
  <si>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</si>
  <si>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</si>
  <si>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</si>
  <si>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</si>
  <si>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</si>
  <si>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</si>
  <si>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</si>
  <si>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</si>
  <si>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</si>
  <si>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</si>
  <si>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</si>
  <si>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</si>
  <si>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</si>
  <si>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</si>
  <si>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</si>
  <si>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</si>
  <si>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</si>
  <si>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</si>
  <si>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</si>
  <si>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</si>
  <si>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</si>
  <si>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</si>
  <si>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</si>
  <si>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</si>
  <si>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</si>
  <si>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</si>
  <si>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</si>
  <si>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</si>
  <si>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</si>
  <si>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</si>
  <si>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</si>
  <si>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</si>
  <si>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</si>
  <si>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</si>
  <si>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</si>
  <si>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</si>
  <si>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</si>
  <si>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</si>
  <si>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</si>
  <si>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</si>
  <si>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</si>
  <si>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</si>
  <si>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</si>
  <si>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</si>
  <si>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</si>
  <si>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</si>
  <si>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</si>
  <si>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</si>
  <si>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</si>
  <si>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</si>
  <si>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</si>
  <si>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</si>
  <si>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</si>
  <si>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</si>
  <si>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</si>
  <si>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</si>
  <si>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</si>
  <si>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</si>
  <si>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</si>
  <si>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</si>
  <si>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</si>
  <si>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</si>
  <si>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</si>
  <si>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</si>
  <si>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</si>
  <si>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</si>
  <si>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</si>
  <si>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</si>
  <si>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</si>
  <si>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</si>
  <si>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</si>
  <si>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</si>
  <si>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</si>
  <si>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</si>
  <si>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</si>
  <si>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</si>
  <si>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</si>
  <si>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</si>
  <si>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</si>
  <si>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</si>
  <si>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</si>
  <si>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</si>
  <si>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</si>
  <si>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</si>
  <si>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</si>
  <si>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</si>
  <si>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</si>
  <si>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</si>
  <si>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</si>
  <si>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</si>
  <si>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</si>
  <si>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</si>
  <si>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</si>
  <si>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</si>
  <si>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</si>
  <si>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</si>
  <si>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</si>
  <si>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</si>
  <si>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</si>
  <si>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</si>
  <si>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</si>
  <si>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</si>
  <si>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</si>
  <si>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</si>
  <si>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</si>
  <si>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</si>
  <si>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</si>
  <si>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</si>
  <si>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</si>
  <si>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</si>
  <si>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</si>
  <si>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</si>
  <si>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</si>
  <si>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</si>
  <si>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</si>
  <si>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</si>
  <si>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</si>
  <si>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</si>
  <si>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</si>
  <si>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</si>
  <si>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</si>
  <si>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</si>
  <si>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</si>
  <si>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</si>
  <si>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</si>
  <si>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</si>
  <si>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</si>
  <si>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</si>
  <si>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</si>
  <si>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</si>
  <si>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</si>
  <si>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</si>
  <si>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</si>
  <si>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</si>
  <si>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</si>
  <si>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</si>
  <si>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</si>
  <si>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</si>
  <si>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</si>
  <si>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</si>
  <si>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</si>
  <si>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</si>
  <si>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</si>
  <si>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</si>
  <si>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</si>
  <si>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</si>
  <si>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</si>
  <si>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</si>
  <si>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</si>
  <si>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</si>
  <si>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</si>
  <si>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</si>
  <si>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</si>
  <si>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</si>
  <si>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</si>
  <si>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</si>
  <si>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</si>
  <si>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</si>
  <si>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</si>
  <si>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</si>
  <si>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</si>
  <si>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</si>
  <si>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</si>
  <si>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</si>
  <si>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</si>
  <si>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</si>
  <si>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</si>
  <si>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</si>
  <si>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</si>
  <si>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</si>
  <si>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</si>
  <si>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</si>
  <si>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</si>
  <si>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</si>
  <si>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</si>
  <si>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</si>
  <si>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</si>
  <si>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</si>
  <si>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</si>
  <si>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</si>
  <si>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</si>
  <si>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</si>
  <si>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</si>
  <si>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</si>
  <si>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</si>
  <si>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</si>
  <si>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</si>
  <si>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</si>
  <si>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</si>
  <si>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</si>
  <si>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</si>
  <si>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</si>
  <si>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</si>
  <si>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</si>
  <si>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</si>
  <si>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</si>
  <si>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</si>
  <si>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</si>
  <si>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</si>
  <si>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</si>
  <si>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</si>
  <si>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</si>
  <si>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</si>
  <si>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</si>
  <si>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</si>
  <si>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</si>
  <si>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</si>
  <si>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</si>
  <si>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</si>
  <si>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</si>
  <si>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</si>
  <si>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</si>
  <si>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</si>
  <si>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</si>
  <si>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</si>
  <si>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</si>
  <si>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</si>
  <si>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</si>
  <si>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</si>
  <si>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</si>
  <si>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</si>
  <si>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</si>
  <si>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</si>
  <si>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</si>
  <si>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</si>
  <si>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</si>
  <si>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</si>
  <si>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</si>
  <si>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</si>
  <si>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</si>
  <si>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</si>
  <si>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</si>
  <si>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</si>
  <si>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</si>
  <si>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</si>
  <si>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</si>
  <si>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</si>
  <si>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</si>
  <si>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</si>
  <si>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</si>
  <si>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</si>
  <si>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</si>
  <si>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</si>
  <si>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</si>
  <si>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</si>
  <si>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</si>
  <si>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</si>
  <si>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</si>
  <si>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</si>
  <si>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</si>
  <si>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</si>
  <si>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</si>
  <si>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</si>
  <si>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</si>
  <si>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</si>
  <si>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</si>
  <si>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</si>
  <si>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</si>
  <si>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</si>
  <si>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</si>
  <si>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</si>
  <si>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</si>
  <si>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</si>
  <si>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</si>
  <si>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</si>
  <si>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</si>
  <si>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</si>
  <si>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</si>
  <si>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</si>
  <si>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</si>
  <si>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</si>
  <si>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</si>
  <si>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</si>
  <si>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</si>
  <si>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</si>
  <si>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</si>
  <si>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</si>
  <si>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</si>
  <si>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</si>
  <si>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</si>
  <si>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</si>
  <si>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</si>
  <si>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</si>
  <si>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</si>
  <si>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</si>
  <si>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</si>
  <si>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</si>
  <si>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</si>
  <si>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</si>
  <si>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</si>
  <si>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</si>
  <si>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</si>
  <si>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</si>
  <si>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</si>
  <si>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</si>
  <si>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</si>
  <si>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</si>
  <si>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</si>
  <si>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</si>
  <si>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</si>
  <si>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</si>
  <si>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</si>
  <si>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</si>
  <si>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</si>
  <si>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</si>
  <si>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</si>
  <si>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</si>
  <si>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</si>
  <si>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</si>
  <si>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</si>
  <si>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</si>
  <si>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</si>
  <si>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</si>
  <si>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</si>
  <si>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</si>
  <si>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</si>
  <si>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</si>
  <si>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</si>
  <si>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</si>
  <si>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</si>
  <si>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</si>
  <si>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</si>
  <si>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</si>
  <si>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</si>
  <si>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</si>
  <si>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</si>
  <si>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</si>
  <si>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</si>
  <si>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</si>
  <si>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</si>
  <si>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</si>
  <si>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</si>
  <si>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</si>
  <si>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</si>
  <si>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</si>
  <si>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</si>
  <si>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</si>
  <si>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</si>
  <si>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</si>
  <si>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</si>
  <si>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</si>
  <si>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</si>
  <si>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</si>
  <si>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</si>
  <si>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</si>
  <si>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</si>
  <si>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</si>
  <si>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</si>
  <si>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</si>
  <si>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</si>
  <si>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</si>
  <si>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</si>
  <si>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</si>
  <si>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</si>
  <si>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</si>
  <si>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</si>
  <si>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</si>
  <si>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</si>
  <si>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</si>
  <si>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</si>
  <si>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</si>
  <si>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</si>
  <si>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</si>
  <si>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</si>
  <si>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</si>
  <si>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</si>
  <si>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</si>
  <si>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</si>
  <si>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</si>
  <si>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</si>
  <si>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</si>
  <si>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</si>
  <si>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</si>
  <si>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</si>
  <si>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</si>
  <si>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</si>
  <si>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</si>
  <si>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</si>
  <si>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</si>
  <si>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</si>
  <si>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</si>
  <si>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</si>
  <si>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</si>
  <si>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</si>
  <si>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</si>
  <si>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</si>
  <si>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</si>
  <si>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</si>
  <si>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</si>
  <si>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</si>
  <si>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</si>
  <si>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</si>
  <si>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</si>
  <si>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</si>
  <si>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</si>
  <si>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</si>
  <si>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</si>
  <si>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</si>
  <si>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</si>
  <si>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</si>
  <si>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</si>
  <si>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</si>
  <si>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</si>
  <si>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</si>
  <si>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</si>
  <si>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</si>
  <si>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</si>
  <si>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</si>
  <si>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</si>
  <si>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</si>
  <si>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</si>
  <si>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</si>
  <si>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</si>
  <si>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</si>
  <si>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</si>
  <si>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</si>
  <si>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</si>
  <si>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</si>
  <si>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</si>
  <si>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</si>
  <si>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</si>
  <si>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</si>
  <si>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</si>
  <si>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</si>
  <si>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</si>
  <si>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</si>
  <si>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</si>
  <si>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</si>
  <si>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</si>
  <si>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</si>
  <si>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</si>
  <si>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</si>
  <si>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</si>
  <si>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</si>
  <si>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</si>
  <si>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</si>
  <si>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</si>
  <si>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</si>
  <si>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</si>
  <si>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</si>
  <si>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</si>
  <si>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</si>
  <si>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</si>
  <si>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</si>
  <si>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</si>
  <si>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</si>
  <si>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</si>
  <si>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</si>
  <si>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</si>
  <si>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</si>
  <si>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</si>
  <si>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</si>
  <si>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</si>
  <si>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</si>
  <si>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</si>
  <si>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</si>
  <si>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</si>
  <si>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</si>
  <si>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</si>
  <si>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</si>
  <si>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</si>
  <si>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</si>
  <si>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</si>
  <si>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</si>
  <si>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</si>
  <si>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</si>
  <si>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</si>
  <si>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</si>
  <si>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</si>
  <si>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</si>
  <si>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</si>
  <si>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</si>
  <si>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</si>
  <si>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</si>
  <si>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</si>
  <si>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</si>
  <si>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</si>
  <si>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</si>
  <si>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</si>
  <si>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</si>
  <si>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</si>
  <si>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</si>
  <si>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</si>
  <si>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</si>
  <si>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</si>
  <si>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</si>
  <si>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</si>
  <si>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</si>
  <si>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</si>
  <si>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</si>
  <si>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</si>
  <si>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</si>
  <si>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</si>
  <si>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</si>
  <si>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</si>
  <si>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</si>
  <si>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</si>
  <si>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</si>
  <si>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</si>
  <si>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</si>
  <si>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</si>
  <si>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</si>
  <si>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</si>
  <si>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</si>
  <si>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</si>
  <si>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</si>
  <si>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</si>
  <si>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</si>
  <si>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</si>
  <si>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</si>
  <si>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</si>
  <si>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</si>
  <si>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</si>
  <si>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</si>
  <si>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</si>
  <si>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</si>
  <si>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</si>
  <si>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</si>
  <si>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</si>
  <si>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</si>
  <si>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</si>
  <si>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</si>
  <si>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</si>
  <si>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</si>
  <si>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</si>
  <si>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</si>
  <si>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</si>
  <si>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</si>
  <si>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</si>
  <si>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</si>
  <si>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</si>
  <si>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</si>
  <si>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</si>
  <si>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</si>
  <si>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</si>
  <si>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</si>
  <si>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</si>
  <si>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</si>
  <si>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</si>
  <si>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</si>
  <si>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</si>
  <si>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</si>
  <si>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</si>
  <si>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</si>
  <si>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</si>
  <si>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</si>
  <si>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</si>
  <si>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</si>
  <si>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</si>
  <si>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</si>
  <si>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</si>
  <si>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</si>
  <si>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</si>
  <si>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</si>
  <si>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</si>
  <si>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</si>
  <si>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</si>
  <si>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</si>
  <si>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</si>
  <si>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</si>
  <si>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</si>
  <si>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</si>
  <si>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</si>
  <si>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</si>
  <si>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</si>
  <si>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</si>
  <si>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</si>
  <si>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</si>
  <si>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</si>
  <si>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</si>
  <si>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</si>
  <si>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</si>
  <si>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</si>
  <si>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</si>
  <si>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</si>
  <si>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</si>
  <si>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</si>
  <si>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</si>
  <si>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</si>
  <si>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</si>
  <si>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</si>
  <si>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</si>
  <si>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</si>
  <si>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</si>
  <si>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</si>
  <si>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</si>
  <si>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</si>
  <si>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</si>
  <si>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</si>
  <si>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</si>
  <si>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</si>
  <si>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</si>
  <si>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</si>
  <si>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</si>
  <si>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</si>
  <si>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</si>
  <si>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</si>
  <si>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</si>
  <si>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</si>
  <si>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</si>
  <si>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</si>
  <si>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</si>
  <si>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</si>
  <si>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</si>
  <si>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</si>
  <si>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</si>
  <si>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</si>
  <si>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</si>
  <si>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</si>
  <si>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</si>
  <si>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</si>
  <si>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</si>
  <si>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</si>
  <si>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</si>
  <si>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</si>
  <si>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</si>
  <si>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</si>
  <si>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</si>
  <si>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</si>
  <si>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</si>
  <si>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</si>
  <si>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</si>
  <si>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</si>
  <si>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</si>
  <si>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</si>
  <si>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</si>
  <si>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</si>
  <si>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</si>
  <si>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</si>
  <si>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</si>
  <si>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</si>
  <si>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</si>
  <si>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</si>
  <si>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</si>
  <si>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</si>
  <si>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</si>
  <si>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</si>
  <si>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</si>
  <si>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</si>
  <si>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</si>
  <si>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</si>
  <si>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</si>
  <si>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</si>
  <si>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</si>
  <si>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</si>
  <si>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</si>
  <si>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</si>
  <si>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</si>
  <si>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</si>
  <si>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</si>
  <si>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</si>
  <si>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</si>
  <si>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</si>
  <si>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</si>
  <si>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</si>
  <si>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</si>
  <si>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</si>
  <si>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</si>
  <si>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</si>
  <si>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</si>
  <si>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</si>
  <si>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</si>
  <si>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</si>
  <si>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</si>
  <si>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</si>
  <si>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</si>
  <si>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</si>
  <si>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</si>
  <si>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</si>
  <si>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</si>
  <si>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</si>
  <si>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</si>
  <si>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</si>
  <si>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</si>
  <si>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</si>
  <si>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</si>
  <si>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</si>
  <si>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</si>
  <si>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</si>
  <si>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</si>
  <si>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</si>
  <si>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</si>
  <si>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</si>
  <si>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</si>
  <si>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</si>
  <si>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</si>
  <si>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</si>
  <si>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</si>
  <si>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</si>
  <si>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</si>
  <si>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</si>
  <si>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</si>
  <si>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</si>
  <si>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</si>
  <si>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</si>
  <si>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</si>
  <si>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</si>
  <si>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</si>
  <si>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</si>
  <si>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</si>
  <si>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</si>
  <si>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</si>
  <si>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</si>
  <si>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</si>
  <si>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</si>
  <si>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</si>
  <si>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</si>
  <si>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</si>
  <si>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</si>
  <si>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</si>
  <si>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</si>
  <si>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</si>
  <si>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</si>
  <si>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</si>
  <si>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</si>
  <si>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</si>
  <si>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</si>
  <si>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</si>
  <si>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</si>
  <si>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</si>
  <si>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</si>
  <si>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</si>
  <si>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</si>
  <si>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</si>
  <si>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</si>
  <si>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</si>
  <si>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</si>
  <si>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</si>
  <si>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</si>
  <si>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</si>
  <si>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</si>
  <si>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</si>
  <si>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</si>
  <si>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</si>
  <si>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</si>
  <si>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</si>
  <si>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</si>
  <si>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</si>
  <si>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</si>
  <si>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</si>
  <si>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</si>
  <si>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</si>
  <si>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</si>
  <si>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</si>
  <si>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</si>
  <si>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</si>
  <si>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</si>
  <si>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</si>
  <si>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</si>
  <si>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</si>
  <si>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</si>
  <si>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</si>
  <si>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</si>
  <si>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</si>
  <si>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</si>
  <si>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</si>
  <si>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</si>
  <si>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</si>
  <si>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</si>
  <si>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</si>
  <si>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</si>
  <si>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</si>
  <si>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</si>
  <si>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</si>
  <si>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</si>
  <si>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</si>
  <si>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</si>
  <si>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</si>
  <si>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</si>
  <si>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</si>
  <si>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</si>
  <si>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</si>
  <si>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</si>
  <si>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</si>
  <si>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</si>
  <si>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</si>
  <si>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</si>
  <si>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</si>
  <si>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</si>
  <si>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</si>
  <si>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</si>
  <si>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</si>
  <si>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</si>
  <si>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</si>
  <si>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</si>
  <si>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</si>
  <si>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</si>
  <si>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</si>
  <si>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</si>
  <si>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</si>
  <si>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</si>
  <si>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</si>
  <si>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</si>
  <si>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</si>
  <si>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</si>
  <si>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</si>
  <si>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</si>
  <si>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</si>
  <si>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</si>
  <si>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</si>
  <si>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</si>
  <si>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</si>
  <si>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</si>
  <si>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</si>
  <si>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</si>
  <si>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</si>
  <si>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</si>
  <si>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</si>
  <si>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</si>
  <si>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</si>
  <si>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</si>
  <si>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</si>
  <si>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</si>
  <si>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</si>
  <si>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</si>
  <si>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</si>
  <si>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</si>
  <si>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</si>
  <si>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</si>
  <si>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</si>
  <si>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</si>
  <si>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</si>
  <si>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</si>
  <si>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</si>
  <si>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</si>
  <si>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</si>
  <si>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</si>
  <si>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</si>
  <si>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</si>
  <si>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</si>
  <si>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</si>
  <si>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</si>
  <si>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</si>
  <si>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</si>
  <si>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</si>
  <si>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</si>
  <si>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</si>
  <si>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</si>
  <si>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</si>
  <si>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</si>
  <si>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</si>
  <si>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</si>
  <si>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</si>
  <si>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</si>
  <si>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</si>
  <si>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</si>
  <si>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</si>
  <si>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</si>
  <si>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</si>
  <si>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</si>
  <si>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</si>
  <si>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</si>
  <si>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</si>
  <si>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</si>
  <si>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</si>
  <si>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</si>
  <si>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</si>
  <si>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</si>
  <si>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</si>
  <si>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</si>
  <si>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</si>
  <si>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</si>
  <si>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</si>
  <si>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</si>
  <si>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</si>
  <si>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</si>
  <si>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</si>
  <si>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</si>
  <si>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</si>
  <si>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</si>
  <si>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</si>
  <si>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</si>
  <si>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</si>
  <si>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</si>
  <si>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</si>
  <si>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</si>
  <si>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</si>
  <si>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</si>
  <si>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</si>
  <si>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</si>
  <si>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</si>
  <si>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</si>
  <si>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</si>
  <si>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</si>
  <si>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</si>
  <si>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</si>
  <si>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</si>
  <si>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</si>
  <si>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</si>
  <si>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</si>
  <si>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</si>
  <si>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</si>
  <si>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</si>
  <si>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</si>
  <si>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</si>
  <si>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</si>
  <si>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</si>
  <si>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</si>
  <si>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</si>
  <si>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</si>
  <si>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</si>
  <si>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</si>
  <si>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</si>
  <si>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</si>
  <si>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</si>
  <si>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</si>
  <si>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</si>
  <si>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</si>
  <si>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</si>
  <si>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</si>
  <si>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</si>
  <si>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</si>
  <si>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</si>
  <si>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</si>
  <si>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</si>
  <si>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</si>
  <si>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</si>
  <si>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</si>
  <si>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</si>
  <si>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</si>
  <si>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</si>
  <si>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</si>
  <si>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</si>
  <si>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</si>
  <si>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</si>
  <si>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</si>
  <si>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</si>
  <si>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</si>
  <si>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</si>
  <si>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</si>
  <si>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</si>
  <si>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</si>
  <si>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</si>
  <si>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</si>
  <si>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</si>
  <si>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</si>
  <si>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</si>
  <si>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</si>
  <si>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</si>
  <si>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</si>
  <si>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</si>
  <si>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</si>
  <si>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</si>
  <si>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</si>
  <si>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</si>
  <si>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</si>
  <si>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</si>
  <si>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</si>
  <si>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</si>
  <si>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</si>
  <si>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</si>
  <si>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</si>
  <si>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</si>
  <si>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</si>
  <si>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</si>
  <si>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</si>
  <si>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</si>
  <si>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</si>
  <si>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</si>
  <si>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</si>
  <si>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</si>
  <si>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</si>
  <si>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</si>
  <si>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</si>
  <si>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</si>
  <si>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</si>
  <si>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</si>
  <si>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</si>
  <si>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</si>
  <si>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</si>
  <si>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</si>
  <si>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</si>
  <si>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</si>
  <si>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</si>
  <si>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</si>
  <si>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</si>
  <si>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</si>
  <si>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</si>
  <si>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</si>
  <si>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</si>
  <si>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</si>
  <si>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</si>
  <si>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</si>
  <si>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</si>
  <si>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</si>
  <si>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</si>
  <si>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</si>
  <si>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</si>
  <si>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</si>
  <si>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</si>
  <si>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</si>
  <si>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</si>
  <si>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</si>
  <si>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</si>
  <si>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</si>
  <si>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</si>
  <si>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</si>
  <si>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</si>
  <si>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</si>
  <si>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</si>
  <si>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</si>
  <si>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</si>
  <si>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</si>
  <si>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</si>
  <si>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</si>
  <si>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</si>
  <si>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</si>
  <si>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</si>
  <si>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</si>
  <si>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</si>
  <si>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</si>
  <si>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</si>
  <si>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</si>
  <si>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</si>
  <si>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</si>
  <si>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</si>
  <si>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</si>
  <si>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</si>
  <si>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</si>
  <si>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</si>
  <si>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</si>
  <si>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</si>
  <si>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</si>
  <si>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</si>
  <si>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</si>
  <si>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</si>
  <si>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</si>
  <si>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</si>
  <si>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</si>
  <si>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</si>
  <si>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</si>
  <si>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</si>
  <si>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</si>
  <si>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</si>
  <si>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</si>
  <si>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</si>
  <si>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</si>
  <si>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</si>
  <si>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</si>
  <si>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</si>
  <si>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</si>
  <si>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</si>
  <si>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</si>
  <si>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</si>
  <si>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</si>
  <si>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</si>
  <si>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</si>
  <si>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</si>
  <si>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</si>
  <si>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</si>
  <si>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</si>
  <si>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</si>
  <si>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</si>
  <si>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</si>
  <si>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</si>
  <si>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</si>
  <si>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</si>
  <si>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</si>
  <si>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</si>
  <si>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</si>
  <si>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</si>
  <si>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</si>
  <si>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</si>
  <si>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</si>
  <si>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</si>
  <si>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</si>
  <si>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</si>
  <si>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</si>
  <si>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</si>
  <si>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</si>
  <si>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</si>
  <si>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</si>
  <si>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</si>
  <si>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</si>
  <si>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</si>
  <si>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</si>
  <si>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</si>
  <si>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</si>
  <si>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</si>
  <si>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</si>
  <si>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</si>
  <si>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</si>
  <si>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</si>
  <si>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</si>
  <si>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</si>
  <si>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</si>
  <si>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</si>
  <si>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</si>
  <si>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</si>
  <si>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</si>
  <si>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</si>
  <si>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</si>
  <si>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</si>
  <si>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</si>
  <si>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</si>
  <si>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</si>
  <si>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</si>
  <si>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</si>
  <si>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</si>
  <si>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</si>
  <si>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</si>
  <si>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</si>
  <si>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</si>
  <si>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</si>
  <si>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</si>
  <si>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</si>
  <si>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</si>
  <si>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</si>
  <si>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</si>
  <si>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</si>
  <si>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</si>
  <si>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</si>
  <si>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</si>
  <si>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</si>
  <si>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</si>
  <si>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</si>
  <si>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</si>
  <si>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</si>
  <si>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</si>
  <si>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</si>
  <si>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</si>
  <si>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</si>
  <si>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</si>
  <si>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</si>
  <si>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</si>
  <si>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</si>
  <si>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</si>
  <si>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</si>
  <si>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</si>
  <si>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</si>
  <si>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</si>
  <si>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</si>
  <si>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</si>
  <si>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</si>
  <si>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</si>
  <si>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</si>
  <si>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</si>
  <si>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</si>
  <si>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</si>
  <si>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</si>
  <si>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</si>
  <si>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</si>
  <si>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</si>
  <si>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</si>
  <si>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</si>
  <si>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</si>
  <si>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</si>
  <si>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</si>
  <si>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</si>
  <si>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</si>
  <si>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</si>
  <si>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</si>
  <si>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</si>
  <si>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</si>
  <si>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</si>
  <si>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</si>
  <si>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</si>
  <si>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</si>
  <si>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</si>
  <si>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</si>
  <si>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</si>
  <si>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</si>
  <si>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</si>
  <si>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</si>
  <si>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</si>
  <si>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</si>
  <si>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</si>
  <si>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</si>
  <si>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</si>
  <si>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</si>
  <si>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</si>
  <si>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</si>
  <si>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</si>
  <si>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</si>
  <si>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</si>
  <si>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</si>
  <si>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</si>
  <si>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</si>
  <si>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</si>
  <si>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</si>
  <si>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</si>
  <si>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</si>
  <si>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</si>
  <si>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</si>
  <si>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</si>
  <si>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</si>
  <si>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</si>
  <si>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</si>
  <si>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</si>
  <si>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</si>
  <si>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</si>
  <si>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</si>
  <si>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</si>
  <si>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</si>
  <si>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</si>
  <si>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</si>
  <si>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</si>
  <si>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</si>
  <si>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</si>
  <si>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</si>
  <si>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</si>
  <si>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</si>
  <si>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</si>
  <si>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</si>
  <si>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</si>
  <si>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</si>
  <si>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</si>
  <si>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</si>
  <si>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</si>
  <si>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</si>
  <si>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</si>
  <si>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</si>
  <si>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</si>
  <si>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</si>
  <si>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</si>
  <si>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</si>
  <si>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</si>
  <si>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</si>
  <si>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</si>
  <si>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</si>
  <si>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</si>
  <si>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</si>
  <si>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</si>
  <si>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</si>
  <si>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</si>
  <si>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</si>
  <si>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</si>
  <si>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</si>
  <si>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</si>
  <si>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</si>
  <si>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</si>
  <si>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</si>
  <si>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</si>
  <si>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</si>
  <si>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</si>
  <si>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</si>
  <si>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</si>
  <si>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</si>
  <si>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</si>
  <si>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</si>
  <si>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</si>
  <si>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</si>
  <si>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</si>
  <si>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</si>
  <si>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</si>
  <si>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</si>
  <si>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</si>
  <si>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</si>
  <si>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</si>
  <si>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</si>
  <si>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</si>
  <si>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</si>
  <si>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</si>
  <si>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</si>
  <si>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</si>
  <si>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</si>
  <si>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</si>
  <si>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</si>
  <si>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</si>
  <si>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</si>
  <si>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</si>
  <si>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</si>
  <si>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</si>
  <si>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</si>
  <si>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</si>
  <si>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</si>
  <si>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</si>
  <si>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</si>
  <si>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</si>
  <si>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</si>
  <si>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</si>
  <si>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</si>
  <si>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</si>
  <si>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</si>
  <si>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</si>
  <si>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</si>
  <si>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</si>
  <si>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</si>
  <si>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</si>
  <si>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</si>
  <si>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</si>
  <si>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</si>
  <si>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</si>
  <si>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</si>
  <si>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</si>
  <si>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</si>
  <si>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</si>
  <si>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</si>
  <si>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</si>
  <si>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</si>
  <si>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</si>
  <si>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</si>
  <si>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</si>
  <si>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</si>
  <si>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</si>
  <si>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</si>
  <si>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</si>
  <si>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</si>
  <si>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</si>
  <si>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</si>
  <si>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</si>
  <si>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</si>
  <si>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</si>
  <si>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</si>
  <si>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</si>
  <si>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</si>
  <si>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</si>
  <si>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</si>
  <si>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</si>
  <si>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</si>
  <si>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</si>
  <si>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</si>
  <si>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</si>
  <si>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</si>
  <si>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</si>
  <si>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</si>
  <si>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</si>
  <si>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</si>
  <si>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</si>
  <si>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</si>
  <si>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</si>
  <si>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</si>
  <si>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</si>
  <si>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</si>
  <si>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</si>
  <si>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</si>
  <si>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</si>
  <si>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</si>
  <si>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</si>
  <si>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</si>
  <si>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</si>
  <si>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</si>
  <si>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</si>
  <si>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</si>
  <si>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</si>
  <si>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</si>
  <si>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</si>
  <si>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</si>
  <si>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</si>
  <si>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</si>
  <si>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</si>
  <si>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</si>
  <si>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</si>
  <si>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</si>
  <si>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</si>
  <si>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</si>
  <si>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</si>
  <si>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</si>
  <si>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</si>
  <si>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</si>
  <si>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</si>
  <si>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</si>
  <si>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</si>
  <si>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</si>
  <si>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</si>
  <si>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</si>
  <si>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</si>
  <si>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</si>
  <si>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</si>
  <si>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</si>
  <si>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</si>
  <si>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</si>
  <si>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</si>
  <si>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</si>
  <si>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</si>
  <si>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</si>
  <si>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</si>
  <si>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</si>
  <si>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</si>
  <si>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</si>
  <si>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</si>
  <si>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</si>
  <si>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</si>
  <si>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</si>
  <si>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</si>
  <si>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</si>
  <si>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</si>
  <si>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</si>
  <si>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</si>
  <si>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</si>
  <si>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</si>
  <si>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</si>
  <si>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</si>
  <si>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</si>
  <si>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</si>
  <si>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</si>
  <si>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</si>
  <si>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</si>
  <si>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</si>
  <si>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</si>
  <si>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</si>
  <si>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</si>
  <si>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</si>
  <si>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</si>
  <si>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</si>
  <si>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</si>
  <si>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</si>
  <si>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</si>
  <si>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</si>
  <si>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</si>
  <si>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</si>
  <si>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</si>
  <si>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</si>
  <si>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</si>
  <si>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</si>
  <si>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</si>
  <si>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</si>
  <si>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</si>
  <si>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</si>
  <si>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</si>
  <si>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</si>
  <si>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</si>
  <si>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</si>
  <si>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</si>
  <si>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</si>
  <si>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</si>
  <si>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</si>
  <si>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</si>
  <si>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</si>
  <si>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</si>
  <si>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</si>
  <si>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</si>
  <si>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</si>
  <si>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</si>
  <si>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</si>
  <si>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</si>
  <si>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</si>
  <si>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</si>
  <si>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</si>
  <si>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</si>
  <si>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</si>
  <si>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</si>
  <si>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</si>
  <si>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</si>
  <si>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</si>
  <si>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</si>
  <si>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</si>
  <si>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</si>
  <si>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</si>
  <si>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</si>
  <si>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</si>
  <si>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</si>
  <si>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</si>
  <si>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</si>
  <si>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</si>
  <si>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</si>
  <si>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</si>
  <si>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</si>
  <si>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</si>
  <si>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</si>
  <si>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</si>
  <si>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</si>
  <si>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</si>
  <si>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</si>
  <si>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</si>
  <si>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</si>
  <si>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</si>
  <si>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</si>
  <si>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</si>
  <si>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</si>
  <si>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</si>
  <si>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</si>
  <si>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</si>
  <si>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</si>
  <si>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</si>
  <si>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</si>
  <si>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</si>
  <si>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</si>
  <si>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</si>
  <si>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</si>
  <si>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</si>
  <si>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</si>
  <si>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</si>
  <si>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</si>
  <si>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</si>
  <si>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</si>
  <si>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</si>
  <si>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</si>
  <si>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</si>
  <si>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</si>
  <si>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</si>
  <si>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</si>
  <si>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</si>
  <si>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</si>
  <si>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</si>
  <si>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</si>
  <si>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</si>
  <si>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</si>
  <si>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</si>
  <si>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</si>
  <si>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</si>
  <si>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</si>
  <si>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</si>
  <si>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</si>
  <si>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</si>
  <si>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</si>
  <si>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</si>
  <si>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</si>
  <si>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</si>
  <si>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</si>
  <si>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</si>
  <si>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</si>
  <si>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</si>
  <si>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</si>
  <si>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</si>
  <si>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</si>
  <si>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</si>
  <si>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</si>
  <si>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</si>
  <si>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</si>
  <si>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</si>
  <si>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</si>
  <si>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</si>
  <si>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</si>
  <si>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</si>
  <si>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</si>
  <si>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</si>
  <si>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</si>
  <si>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</si>
  <si>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</si>
  <si>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</si>
  <si>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</si>
  <si>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</si>
  <si>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</si>
  <si>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</si>
  <si>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</si>
  <si>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</si>
  <si>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</si>
  <si>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</si>
  <si>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</si>
  <si>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</si>
  <si>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</si>
  <si>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</si>
  <si>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</si>
  <si>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</si>
  <si>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</si>
  <si>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</si>
  <si>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</si>
  <si>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</si>
  <si>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</si>
  <si>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</si>
  <si>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</si>
  <si>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</si>
  <si>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</si>
  <si>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</si>
  <si>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</si>
  <si>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</si>
  <si>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</si>
  <si>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</si>
  <si>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</si>
  <si>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</si>
  <si>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</si>
  <si>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</si>
  <si>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</si>
  <si>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</si>
  <si>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</si>
  <si>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</si>
  <si>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</si>
  <si>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</si>
  <si>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</si>
  <si>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</si>
  <si>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</si>
  <si>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</si>
  <si>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</si>
  <si>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</si>
  <si>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</si>
  <si>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</si>
  <si>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</si>
  <si>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</si>
  <si>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</si>
  <si>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</si>
  <si>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</si>
  <si>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</si>
  <si>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</si>
  <si>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</si>
  <si>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</si>
  <si>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</si>
  <si>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</si>
  <si>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</si>
  <si>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</si>
  <si>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</si>
  <si>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</si>
  <si>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</si>
  <si>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</si>
  <si>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</si>
  <si>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</si>
  <si>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</si>
  <si>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</si>
  <si>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</si>
  <si>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</si>
  <si>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</si>
  <si>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</si>
  <si>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</si>
  <si>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</si>
  <si>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</si>
  <si>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</si>
  <si>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</si>
  <si>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</si>
  <si>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</si>
  <si>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</si>
  <si>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</si>
  <si>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</si>
  <si>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</si>
  <si>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</si>
  <si>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</si>
  <si>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</si>
  <si>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</si>
  <si>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</si>
  <si>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</si>
  <si>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</si>
  <si>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</si>
  <si>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</si>
  <si>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</si>
  <si>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</si>
  <si>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</si>
  <si>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</si>
  <si>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</si>
  <si>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</si>
  <si>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</si>
  <si>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</si>
  <si>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</si>
  <si>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</si>
  <si>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</si>
  <si>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</si>
  <si>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</si>
  <si>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</si>
  <si>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</si>
  <si>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</si>
  <si>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</si>
  <si>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</si>
  <si>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</si>
  <si>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</si>
  <si>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</si>
  <si>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</si>
  <si>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</si>
  <si>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</si>
  <si>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</si>
  <si>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</si>
  <si>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</si>
  <si>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</si>
  <si>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</si>
  <si>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</si>
  <si>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</si>
  <si>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</si>
  <si>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</si>
  <si>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</si>
  <si>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</si>
  <si>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</si>
  <si>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</si>
  <si>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</si>
  <si>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</si>
  <si>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</si>
  <si>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</si>
  <si>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</si>
  <si>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</si>
  <si>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</si>
  <si>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</si>
  <si>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</si>
  <si>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</si>
  <si>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</si>
  <si>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</si>
  <si>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</si>
  <si>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</si>
  <si>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</si>
  <si>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</si>
  <si>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</si>
  <si>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</si>
  <si>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</si>
  <si>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</si>
  <si>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</si>
  <si>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</si>
  <si>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</si>
  <si>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</si>
  <si>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</si>
  <si>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</si>
  <si>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</si>
  <si>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</si>
  <si>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</si>
  <si>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</si>
  <si>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</si>
  <si>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</si>
  <si>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</si>
  <si>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</si>
  <si>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</si>
  <si>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</si>
  <si>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</si>
  <si>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</si>
  <si>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</si>
  <si>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</si>
  <si>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</si>
  <si>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</si>
  <si>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</si>
  <si>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</si>
  <si>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</si>
  <si>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</si>
  <si>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</si>
  <si>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</si>
  <si>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</si>
  <si>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</si>
  <si>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</si>
  <si>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</si>
  <si>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</si>
  <si>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</si>
  <si>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</si>
  <si>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</si>
  <si>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</si>
  <si>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</si>
  <si>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</si>
  <si>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</si>
  <si>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</si>
  <si>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</si>
  <si>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</si>
  <si>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</si>
  <si>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</si>
  <si>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</si>
  <si>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</si>
  <si>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</si>
  <si>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</si>
  <si>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</si>
  <si>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</si>
  <si>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</si>
  <si>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</si>
  <si>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</si>
  <si>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</si>
  <si>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</si>
  <si>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</si>
  <si>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</si>
  <si>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</si>
  <si>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</si>
  <si>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</si>
  <si>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</si>
  <si>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</si>
  <si>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</si>
  <si>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</si>
  <si>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</si>
  <si>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</si>
  <si>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</si>
  <si>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</si>
  <si>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</si>
  <si>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</si>
  <si>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</si>
  <si>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</si>
  <si>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</si>
  <si>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</si>
  <si>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</si>
  <si>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</si>
  <si>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</si>
  <si>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</si>
  <si>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</si>
  <si>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</si>
  <si>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</si>
  <si>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</si>
  <si>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</si>
  <si>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</si>
  <si>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</si>
  <si>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</si>
  <si>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</si>
  <si>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</si>
  <si>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</si>
  <si>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</si>
  <si>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</si>
  <si>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</si>
  <si>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</si>
  <si>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</si>
  <si>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</si>
  <si>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</si>
  <si>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</si>
  <si>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</si>
  <si>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</si>
  <si>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</si>
  <si>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</si>
  <si>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</si>
  <si>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</si>
  <si>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</si>
  <si>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</si>
  <si>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</si>
  <si>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</si>
  <si>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</si>
  <si>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</si>
  <si>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</si>
  <si>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</si>
  <si>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</si>
  <si>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</si>
  <si>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</si>
  <si>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</si>
  <si>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</si>
  <si>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</si>
  <si>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</si>
  <si>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</si>
  <si>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</si>
  <si>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</si>
  <si>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</si>
  <si>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</si>
  <si>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</si>
  <si>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</si>
  <si>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</si>
  <si>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</si>
  <si>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</si>
  <si>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</si>
  <si>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</si>
  <si>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</si>
  <si>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</si>
  <si>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</si>
  <si>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</si>
  <si>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</si>
  <si>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</si>
  <si>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</si>
  <si>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</si>
  <si>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</si>
  <si>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</si>
  <si>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</si>
  <si>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</si>
  <si>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</si>
  <si>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</si>
  <si>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</si>
  <si>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</si>
  <si>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</si>
  <si>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</si>
  <si>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</si>
  <si>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</si>
  <si>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</si>
  <si>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</si>
  <si>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</si>
  <si>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</si>
  <si>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</si>
  <si>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</si>
  <si>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</si>
  <si>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</si>
  <si>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</si>
  <si>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</si>
  <si>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</si>
  <si>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</si>
  <si>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</si>
  <si>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</si>
  <si>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</si>
  <si>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</si>
  <si>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</si>
  <si>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</si>
  <si>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</si>
  <si>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</si>
  <si>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</si>
  <si>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</si>
  <si>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</si>
  <si>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</si>
  <si>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</si>
  <si>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</si>
  <si>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</si>
  <si>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</si>
  <si>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</si>
  <si>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</si>
  <si>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</si>
  <si>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</si>
  <si>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</si>
  <si>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</si>
  <si>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</si>
  <si>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</si>
  <si>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</si>
  <si>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</si>
  <si>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</si>
  <si>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</si>
  <si>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</si>
  <si>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</si>
  <si>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</si>
  <si>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</si>
  <si>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</si>
  <si>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</si>
  <si>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</si>
  <si>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</si>
  <si>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</si>
  <si>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</si>
  <si>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</si>
  <si>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</si>
  <si>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</si>
  <si>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</si>
  <si>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</si>
  <si>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</si>
  <si>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</si>
  <si>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</si>
  <si>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</si>
  <si>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</si>
  <si>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</si>
  <si>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</si>
  <si>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</si>
  <si>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</si>
  <si>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</si>
  <si>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</si>
  <si>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</si>
  <si>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</si>
  <si>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</si>
  <si>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</si>
  <si>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</si>
  <si>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</si>
  <si>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</si>
  <si>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</si>
  <si>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</si>
  <si>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</si>
  <si>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</si>
  <si>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</si>
  <si>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</si>
  <si>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</si>
  <si>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</si>
  <si>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</si>
  <si>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</si>
  <si>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</si>
  <si>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</si>
  <si>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</si>
  <si>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</si>
  <si>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</si>
  <si>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</si>
  <si>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</si>
  <si>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</si>
  <si>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</si>
  <si>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</si>
  <si>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</si>
  <si>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</si>
  <si>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</si>
  <si>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</si>
  <si>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</si>
  <si>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</si>
  <si>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</si>
  <si>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</si>
  <si>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</si>
  <si>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</si>
  <si>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</si>
  <si>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</si>
  <si>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</si>
  <si>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</si>
  <si>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</si>
  <si>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</si>
  <si>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</si>
  <si>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</si>
  <si>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</si>
  <si>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</si>
  <si>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</si>
  <si>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</si>
  <si>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</si>
  <si>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</si>
  <si>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</si>
  <si>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</si>
  <si>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</si>
  <si>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</si>
  <si>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</si>
  <si>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</si>
  <si>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</si>
  <si>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</si>
  <si>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</si>
  <si>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</si>
  <si>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</si>
  <si>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</si>
  <si>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</si>
  <si>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</si>
  <si>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</si>
  <si>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</si>
  <si>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</si>
  <si>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</si>
  <si>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</si>
  <si>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</si>
  <si>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</si>
  <si>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</si>
  <si>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</si>
  <si>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</si>
  <si>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</si>
  <si>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</si>
  <si>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</si>
  <si>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</si>
  <si>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</si>
  <si>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</si>
  <si>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</si>
  <si>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</si>
  <si>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</si>
  <si>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</si>
  <si>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</si>
  <si>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</si>
  <si>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</si>
  <si>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</si>
  <si>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</si>
  <si>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</si>
  <si>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</si>
  <si>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</si>
  <si>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</si>
  <si>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</si>
  <si>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</si>
  <si>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</si>
  <si>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</si>
  <si>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</si>
  <si>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</si>
  <si>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</si>
  <si>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</si>
  <si>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</si>
  <si>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</si>
  <si>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</si>
  <si>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</si>
  <si>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</si>
  <si>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</si>
  <si>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</si>
  <si>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</si>
  <si>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</si>
  <si>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</si>
  <si>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</si>
  <si>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</si>
  <si>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</si>
  <si>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</si>
  <si>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</si>
  <si>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</si>
  <si>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</si>
  <si>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</si>
  <si>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</si>
  <si>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</si>
  <si>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</si>
  <si>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</si>
  <si>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</si>
  <si>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</si>
  <si>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</si>
  <si>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</si>
  <si>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</si>
  <si>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</si>
  <si>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</si>
  <si>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</si>
  <si>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</si>
  <si>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</si>
  <si>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</si>
  <si>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</si>
  <si>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</si>
  <si>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</si>
  <si>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</si>
  <si>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</si>
  <si>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</si>
  <si>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</si>
  <si>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</si>
  <si>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</si>
  <si>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</si>
  <si>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</si>
  <si>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</si>
  <si>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</si>
  <si>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</si>
  <si>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</si>
  <si>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</si>
  <si>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</si>
  <si>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</si>
  <si>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</si>
  <si>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</si>
  <si>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</si>
  <si>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</si>
  <si>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</si>
  <si>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</si>
  <si>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</si>
  <si>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</si>
  <si>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</si>
  <si>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</si>
  <si>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</si>
  <si>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</si>
  <si>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</si>
  <si>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</si>
  <si>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</si>
  <si>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</si>
  <si>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</si>
  <si>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</si>
  <si>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</si>
  <si>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</si>
  <si>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</si>
  <si>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</si>
  <si>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</si>
  <si>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</si>
  <si>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</si>
  <si>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</si>
  <si>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</si>
  <si>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</si>
  <si>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</si>
  <si>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</si>
  <si>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</si>
  <si>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</si>
  <si>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</si>
  <si>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</si>
  <si>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</si>
  <si>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</si>
  <si>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</si>
  <si>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</si>
  <si>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</si>
  <si>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</si>
  <si>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</si>
  <si>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</si>
  <si>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</si>
  <si>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</si>
  <si>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</si>
  <si>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</si>
  <si>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</si>
  <si>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</si>
  <si>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</si>
  <si>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</si>
  <si>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</si>
  <si>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</si>
  <si>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</si>
  <si>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</si>
  <si>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</si>
  <si>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</si>
  <si>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</si>
  <si>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</si>
  <si>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</si>
  <si>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</si>
  <si>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</si>
  <si>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</si>
  <si>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</si>
  <si>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</si>
  <si>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</si>
  <si>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</si>
  <si>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</si>
  <si>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</si>
  <si>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</si>
  <si>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</si>
  <si>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</si>
  <si>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</si>
  <si>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</si>
  <si>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</si>
  <si>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</si>
  <si>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</si>
  <si>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</si>
  <si>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</si>
  <si>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</si>
  <si>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</si>
  <si>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</si>
  <si>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</si>
  <si>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</si>
  <si>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</si>
  <si>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</si>
  <si>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</si>
  <si>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</si>
  <si>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</si>
  <si>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</si>
  <si>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</si>
  <si>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</si>
  <si>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</si>
  <si>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</si>
  <si>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</si>
  <si>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</si>
  <si>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</si>
  <si>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</si>
  <si>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</si>
  <si>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</si>
  <si>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</si>
  <si>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</si>
  <si>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</si>
  <si>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</si>
  <si>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</si>
  <si>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</si>
  <si>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</si>
  <si>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</si>
  <si>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</si>
  <si>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</si>
  <si>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</si>
  <si>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</si>
  <si>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</si>
  <si>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</si>
  <si>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</si>
  <si>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</si>
  <si>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</si>
  <si>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</si>
  <si>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</si>
  <si>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</si>
  <si>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</si>
  <si>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</si>
  <si>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</si>
  <si>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</si>
  <si>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</si>
  <si>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</si>
  <si>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</si>
  <si>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</si>
  <si>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</si>
  <si>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</si>
  <si>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</si>
  <si>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</si>
  <si>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</si>
  <si>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</si>
  <si>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</si>
  <si>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</si>
  <si>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</si>
  <si>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</si>
  <si>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</si>
  <si>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</si>
  <si>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</si>
  <si>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</si>
  <si>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</si>
  <si>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</si>
  <si>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</si>
  <si>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</si>
  <si>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</si>
  <si>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</si>
  <si>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</si>
  <si>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</si>
  <si>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</si>
  <si>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</si>
  <si>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</si>
  <si>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</si>
  <si>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</si>
  <si>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</si>
  <si>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</si>
  <si>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</si>
  <si>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</si>
  <si>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</si>
  <si>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</si>
  <si>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</si>
  <si>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</si>
  <si>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</si>
  <si>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</si>
  <si>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</si>
  <si>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</si>
  <si>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</si>
  <si>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</si>
  <si>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</si>
  <si>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</si>
  <si>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</si>
  <si>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</si>
  <si>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</si>
  <si>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</si>
  <si>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</si>
  <si>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</si>
  <si>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</si>
  <si>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</si>
  <si>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</si>
  <si>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</si>
  <si>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</si>
  <si>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</si>
  <si>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</si>
  <si>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</si>
  <si>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</si>
  <si>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</si>
  <si>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</si>
  <si>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</si>
  <si>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</si>
  <si>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</si>
  <si>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</si>
  <si>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</si>
  <si>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</si>
  <si>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</si>
  <si>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</si>
  <si>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</si>
  <si>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</si>
  <si>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</si>
  <si>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</si>
  <si>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</si>
  <si>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</si>
  <si>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</si>
  <si>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</si>
  <si>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</si>
  <si>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</si>
  <si>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</si>
  <si>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</si>
  <si>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</si>
  <si>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</si>
  <si>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</si>
  <si>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</si>
  <si>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</si>
  <si>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</si>
  <si>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</si>
  <si>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</si>
  <si>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</si>
  <si>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</si>
  <si>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</si>
  <si>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</si>
  <si>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</si>
  <si>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</si>
  <si>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</si>
  <si>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</si>
  <si>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</si>
  <si>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</si>
  <si>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</si>
  <si>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</si>
  <si>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</si>
  <si>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</si>
  <si>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</si>
  <si>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</si>
  <si>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</si>
  <si>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</si>
  <si>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</si>
  <si>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</si>
  <si>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</si>
  <si>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</si>
  <si>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</si>
  <si>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</si>
  <si>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</si>
  <si>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</si>
  <si>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</si>
  <si>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</si>
  <si>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</si>
  <si>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</si>
  <si>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</si>
  <si>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</si>
  <si>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</si>
  <si>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</si>
  <si>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</si>
  <si>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</si>
  <si>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</si>
  <si>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</si>
  <si>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</si>
  <si>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</si>
  <si>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</si>
  <si>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</si>
  <si>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</si>
  <si>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</si>
  <si>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</si>
  <si>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</si>
  <si>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</si>
  <si>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</si>
  <si>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</si>
  <si>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</si>
  <si>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</si>
  <si>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</si>
  <si>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</si>
  <si>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</si>
  <si>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</si>
  <si>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</si>
  <si>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</si>
  <si>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</si>
  <si>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</si>
  <si>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</si>
  <si>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</si>
  <si>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</si>
  <si>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</si>
  <si>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</si>
  <si>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</si>
  <si>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</si>
  <si>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</si>
  <si>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</si>
  <si>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</si>
  <si>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</si>
  <si>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</si>
  <si>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</si>
  <si>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</si>
  <si>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</si>
  <si>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</si>
  <si>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</si>
  <si>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</si>
  <si>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</si>
  <si>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</si>
  <si>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</si>
  <si>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</si>
  <si>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</si>
  <si>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</si>
  <si>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</si>
  <si>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</si>
  <si>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</si>
  <si>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</si>
  <si>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</si>
  <si>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</si>
  <si>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</si>
  <si>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</si>
  <si>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</si>
  <si>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</si>
  <si>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</si>
  <si>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</si>
  <si>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</si>
  <si>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</si>
  <si>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</si>
  <si>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</si>
  <si>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</si>
  <si>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</si>
  <si>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</si>
  <si>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</si>
  <si>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</si>
  <si>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</si>
  <si>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</si>
  <si>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</si>
  <si>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</si>
  <si>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</si>
  <si>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</si>
  <si>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</si>
  <si>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</si>
  <si>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</si>
  <si>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</si>
  <si>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</si>
  <si>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</si>
  <si>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</si>
  <si>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</si>
  <si>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</si>
  <si>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</si>
  <si>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</si>
  <si>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</si>
  <si>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</si>
  <si>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</si>
  <si>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</si>
  <si>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</si>
  <si>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</si>
  <si>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</si>
  <si>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</si>
  <si>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</si>
  <si>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</si>
  <si>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</si>
  <si>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</si>
  <si>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</si>
  <si>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</si>
  <si>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</si>
  <si>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</si>
  <si>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</si>
  <si>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</si>
  <si>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</si>
  <si>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</si>
  <si>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</si>
  <si>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</si>
  <si>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</si>
  <si>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</si>
  <si>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</si>
  <si>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</si>
  <si>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</si>
  <si>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</si>
  <si>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</si>
  <si>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</si>
  <si>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</si>
  <si>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</si>
  <si>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</si>
  <si>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</si>
  <si>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</si>
  <si>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</si>
  <si>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</si>
  <si>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</si>
  <si>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</si>
  <si>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</si>
  <si>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</si>
  <si>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</si>
  <si>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</si>
  <si>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</si>
  <si>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</si>
  <si>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</si>
  <si>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</si>
  <si>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</si>
  <si>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</si>
  <si>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</si>
  <si>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</si>
  <si>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</si>
  <si>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</si>
  <si>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</si>
  <si>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</si>
  <si>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</si>
  <si>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</si>
  <si>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</si>
  <si>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</si>
  <si>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</si>
  <si>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</si>
  <si>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</si>
  <si>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</si>
  <si>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</si>
  <si>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</si>
  <si>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</si>
  <si>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</si>
  <si>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</si>
  <si>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</si>
  <si>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</si>
  <si>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</si>
  <si>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</si>
  <si>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</si>
  <si>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</si>
  <si>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</si>
  <si>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</si>
  <si>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</si>
  <si>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</si>
  <si>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</si>
  <si>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</si>
  <si>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</si>
  <si>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</si>
  <si>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</si>
  <si>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</si>
  <si>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</si>
  <si>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</si>
  <si>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</si>
  <si>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</si>
  <si>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</si>
  <si>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</si>
  <si>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</si>
  <si>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</si>
  <si>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</si>
  <si>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</si>
  <si>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</si>
  <si>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</si>
  <si>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</si>
  <si>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</si>
  <si>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</si>
  <si>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</si>
  <si>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</si>
  <si>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</si>
  <si>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</si>
  <si>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</si>
  <si>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</si>
  <si>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</si>
  <si>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</si>
  <si>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</si>
  <si>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</si>
  <si>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</si>
  <si>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</si>
  <si>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</si>
  <si>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</si>
  <si>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</si>
  <si>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</si>
  <si>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</si>
  <si>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</si>
  <si>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</si>
  <si>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</si>
  <si>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</si>
  <si>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</si>
  <si>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</si>
  <si>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</si>
  <si>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</si>
  <si>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</si>
  <si>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</si>
  <si>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</si>
  <si>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</si>
  <si>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</si>
  <si>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</si>
  <si>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</si>
  <si>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</si>
  <si>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</si>
  <si>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</si>
  <si>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</si>
  <si>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</si>
  <si>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</si>
  <si>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</si>
  <si>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</si>
  <si>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</si>
  <si>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</si>
  <si>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</si>
  <si>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</si>
  <si>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</si>
  <si>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</si>
  <si>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</si>
  <si>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</si>
  <si>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</si>
  <si>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</si>
  <si>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</si>
  <si>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</si>
  <si>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</si>
  <si>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</si>
  <si>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</si>
  <si>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</si>
  <si>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</si>
  <si>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</si>
  <si>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</si>
  <si>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</si>
  <si>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</si>
  <si>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</si>
  <si>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</si>
  <si>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</si>
  <si>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</si>
  <si>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</si>
  <si>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</si>
  <si>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</si>
  <si>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</si>
  <si>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</si>
  <si>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</si>
  <si>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</si>
  <si>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</si>
  <si>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</si>
  <si>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</si>
  <si>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</si>
  <si>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</si>
  <si>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</si>
  <si>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</si>
  <si>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</si>
  <si>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</si>
  <si>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</si>
  <si>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</si>
  <si>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</si>
  <si>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</si>
  <si>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</si>
  <si>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</si>
  <si>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</si>
  <si>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</si>
  <si>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</si>
  <si>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</si>
  <si>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</si>
  <si>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</si>
  <si>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</si>
  <si>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</si>
  <si>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</si>
  <si>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</si>
  <si>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</si>
  <si>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</si>
  <si>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</si>
  <si>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</si>
  <si>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</si>
  <si>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</si>
  <si>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</si>
  <si>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</si>
  <si>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</si>
  <si>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</si>
  <si>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</si>
  <si>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</si>
  <si>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</si>
  <si>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</si>
  <si>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</si>
  <si>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</si>
  <si>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</si>
  <si>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</si>
  <si>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</si>
  <si>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</si>
  <si>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</si>
  <si>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</si>
  <si>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</si>
  <si>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</si>
  <si>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</si>
  <si>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</si>
  <si>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</si>
  <si>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</si>
  <si>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</si>
  <si>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</si>
  <si>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</si>
  <si>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</si>
  <si>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</si>
  <si>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</si>
  <si>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</si>
  <si>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</si>
  <si>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</si>
  <si>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</si>
  <si>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</si>
  <si>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</si>
  <si>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</si>
  <si>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</si>
  <si>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</si>
  <si>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</si>
  <si>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</si>
  <si>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</si>
  <si>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</si>
  <si>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</si>
  <si>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</si>
  <si>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</si>
  <si>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</si>
  <si>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</si>
  <si>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</si>
  <si>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</si>
  <si>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</si>
  <si>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</si>
  <si>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</si>
  <si>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</si>
  <si>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</si>
  <si>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</si>
  <si>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</si>
  <si>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</si>
  <si>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</si>
  <si>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</si>
  <si>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</si>
  <si>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</si>
  <si>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</si>
  <si>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</si>
  <si>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</si>
  <si>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</si>
  <si>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</si>
  <si>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</si>
  <si>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</si>
  <si>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</si>
  <si>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</si>
  <si>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</si>
  <si>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</si>
  <si>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</si>
  <si>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</si>
  <si>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</si>
  <si>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</si>
  <si>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</si>
  <si>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</si>
  <si>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</si>
  <si>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</si>
  <si>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</si>
  <si>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</si>
  <si>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</si>
  <si>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</si>
  <si>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</si>
  <si>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</si>
  <si>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</si>
  <si>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</si>
  <si>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</si>
  <si>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</si>
  <si>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</si>
  <si>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</si>
  <si>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</si>
  <si>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</si>
  <si>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</si>
  <si>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</si>
  <si>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</si>
  <si>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</si>
  <si>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</si>
  <si>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</si>
  <si>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</si>
  <si>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</si>
  <si>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</si>
  <si>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</si>
  <si>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</si>
  <si>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</si>
  <si>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</si>
  <si>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</si>
  <si>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</si>
  <si>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</si>
  <si>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</si>
  <si>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</si>
  <si>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</si>
  <si>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</si>
  <si>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</si>
  <si>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</si>
  <si>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</si>
  <si>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</si>
  <si>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</si>
  <si>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</si>
  <si>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</si>
  <si>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</si>
  <si>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</si>
  <si>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</si>
  <si>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</si>
  <si>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</si>
  <si>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</si>
  <si>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</si>
  <si>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</si>
  <si>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</si>
  <si>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</si>
  <si>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</si>
  <si>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</si>
  <si>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</si>
  <si>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</si>
  <si>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</si>
  <si>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</si>
  <si>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</si>
  <si>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</si>
  <si>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</si>
  <si>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</si>
  <si>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</si>
  <si>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</si>
  <si>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</si>
  <si>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</si>
  <si>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</si>
  <si>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</si>
  <si>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</si>
  <si>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</si>
  <si>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</si>
  <si>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</si>
  <si>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</si>
  <si>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</si>
  <si>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</si>
  <si>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</si>
  <si>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</si>
  <si>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</si>
  <si>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</si>
  <si>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</si>
  <si>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</si>
  <si>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</si>
  <si>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</si>
  <si>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</si>
  <si>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</si>
  <si>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</si>
  <si>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</si>
  <si>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</si>
  <si>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</si>
  <si>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</si>
  <si>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</si>
  <si>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</si>
  <si>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</si>
  <si>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</si>
  <si>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</si>
  <si>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</si>
  <si>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</si>
  <si>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</si>
  <si>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</si>
  <si>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</si>
  <si>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</si>
  <si>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</si>
  <si>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</si>
  <si>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</si>
  <si>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</si>
  <si>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</si>
  <si>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</si>
  <si>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</si>
  <si>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</si>
  <si>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</si>
  <si>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</si>
  <si>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</si>
  <si>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</si>
  <si>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</si>
  <si>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</si>
  <si>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</si>
  <si>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</si>
  <si>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</si>
  <si>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</si>
  <si>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</si>
  <si>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</si>
  <si>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</si>
  <si>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</si>
  <si>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</si>
  <si>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</si>
  <si>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</si>
  <si>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</si>
  <si>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</si>
  <si>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</si>
  <si>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</si>
  <si>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</si>
  <si>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</si>
  <si>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</si>
  <si>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</si>
  <si>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</si>
  <si>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</si>
  <si>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</si>
  <si>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</si>
  <si>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</si>
  <si>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</si>
  <si>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</si>
  <si>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</si>
  <si>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</si>
  <si>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</si>
  <si>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</si>
  <si>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</si>
  <si>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</si>
  <si>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</si>
  <si>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</si>
  <si>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</si>
  <si>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</si>
  <si>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</si>
  <si>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</si>
  <si>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</si>
  <si>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</si>
  <si>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</si>
  <si>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</si>
  <si>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</si>
  <si>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</si>
  <si>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</si>
  <si>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</si>
  <si>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</si>
  <si>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</si>
  <si>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</si>
  <si>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</si>
  <si>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</si>
  <si>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</si>
  <si>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</si>
  <si>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</si>
  <si>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</si>
  <si>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</si>
  <si>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</si>
  <si>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</si>
  <si>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</si>
  <si>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</si>
  <si>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</si>
  <si>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</si>
  <si>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</si>
  <si>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</si>
  <si>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</si>
  <si>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</si>
  <si>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</si>
  <si>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</si>
  <si>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</si>
  <si>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</si>
  <si>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</si>
  <si>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</si>
  <si>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</si>
  <si>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</si>
  <si>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</si>
  <si>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</si>
  <si>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</si>
  <si>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</si>
  <si>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</si>
  <si>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</si>
  <si>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</si>
  <si>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</si>
  <si>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</si>
  <si>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</si>
  <si>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</si>
  <si>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</si>
  <si>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</si>
  <si>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</si>
  <si>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</si>
  <si>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</si>
  <si>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</si>
  <si>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</si>
  <si>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</si>
  <si>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</si>
  <si>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</si>
  <si>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</si>
  <si>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</si>
  <si>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</si>
  <si>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</si>
  <si>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</si>
  <si>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</si>
  <si>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</si>
  <si>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</si>
  <si>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</si>
  <si>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</si>
  <si>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</si>
  <si>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</si>
  <si>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</si>
  <si>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</si>
  <si>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</si>
  <si>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</si>
  <si>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</si>
  <si>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</si>
  <si>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</si>
  <si>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</si>
  <si>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</si>
  <si>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</si>
  <si>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</si>
  <si>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</si>
  <si>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</si>
  <si>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</si>
  <si>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</si>
  <si>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</si>
  <si>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</si>
  <si>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</si>
  <si>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</si>
  <si>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</si>
  <si>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</si>
  <si>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</si>
  <si>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</si>
  <si>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</si>
  <si>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</si>
  <si>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</si>
  <si>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</si>
  <si>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</si>
  <si>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</si>
  <si>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</si>
  <si>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</si>
  <si>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</si>
  <si>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</si>
  <si>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</si>
  <si>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</si>
  <si>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</si>
  <si>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</si>
  <si>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</si>
  <si>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</si>
  <si>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</si>
  <si>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</si>
  <si>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</si>
  <si>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</si>
  <si>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</si>
  <si>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</si>
  <si>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</si>
  <si>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</si>
  <si>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</si>
  <si>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</si>
  <si>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</si>
  <si>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</si>
  <si>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</si>
  <si>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</si>
  <si>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</si>
  <si>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</si>
  <si>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</si>
  <si>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</si>
  <si>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</si>
  <si>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</si>
  <si>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</si>
  <si>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</si>
  <si>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</si>
  <si>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</si>
  <si>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</si>
  <si>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</si>
  <si>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</si>
  <si>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</si>
  <si>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</si>
  <si>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</si>
  <si>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</si>
  <si>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</si>
  <si>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</si>
  <si>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</si>
  <si>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</si>
  <si>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</si>
  <si>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</si>
  <si>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</si>
  <si>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</si>
  <si>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</si>
  <si>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</si>
  <si>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</si>
  <si>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</si>
  <si>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</si>
  <si>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</si>
  <si>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</si>
  <si>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</si>
  <si>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</si>
  <si>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</si>
  <si>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</si>
  <si>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</si>
  <si>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</si>
  <si>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</si>
  <si>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</si>
  <si>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</si>
  <si>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</si>
  <si>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</si>
  <si>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</si>
  <si>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</si>
  <si>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</si>
  <si>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</si>
  <si>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</si>
  <si>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</si>
  <si>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</si>
  <si>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</si>
  <si>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</si>
  <si>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</si>
  <si>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</si>
  <si>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</si>
  <si>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</si>
  <si>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</si>
  <si>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</si>
  <si>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</si>
  <si>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</si>
  <si>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</si>
  <si>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</si>
  <si>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</si>
  <si>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</si>
  <si>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</si>
  <si>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</si>
  <si>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</si>
  <si>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</si>
  <si>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</si>
  <si>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</si>
  <si>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</si>
  <si>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</si>
  <si>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</si>
  <si>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</si>
  <si>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</si>
  <si>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</si>
  <si>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</si>
  <si>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</si>
  <si>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</si>
  <si>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</si>
  <si>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</si>
  <si>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</si>
  <si>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</si>
  <si>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</si>
  <si>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</si>
  <si>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</si>
  <si>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</si>
  <si>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</si>
  <si>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</si>
  <si>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</si>
  <si>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</si>
  <si>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</si>
  <si>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</si>
  <si>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</si>
  <si>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</si>
  <si>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</si>
  <si>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</si>
  <si>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</si>
  <si>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</si>
  <si>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</si>
  <si>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</si>
  <si>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</si>
  <si>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</si>
  <si>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</si>
  <si>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</si>
  <si>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</si>
  <si>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</si>
  <si>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</si>
  <si>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</si>
  <si>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</si>
  <si>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</si>
  <si>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</si>
  <si>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</si>
  <si>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</si>
  <si>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</si>
  <si>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</si>
  <si>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</si>
  <si>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</si>
  <si>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</si>
  <si>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</si>
  <si>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</si>
  <si>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</si>
  <si>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</si>
  <si>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</si>
  <si>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</si>
  <si>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</si>
  <si>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</si>
  <si>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</si>
  <si>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</si>
  <si>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</si>
  <si>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</si>
  <si>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</si>
  <si>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</si>
  <si>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</si>
  <si>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</si>
  <si>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</si>
  <si>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</si>
  <si>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</si>
  <si>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</si>
  <si>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</si>
  <si>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</si>
  <si>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</si>
  <si>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</si>
  <si>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</si>
  <si>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</si>
  <si>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</si>
  <si>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</si>
  <si>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</si>
  <si>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</si>
  <si>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</si>
  <si>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</si>
  <si>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</si>
  <si>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</si>
  <si>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</si>
  <si>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</si>
  <si>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</si>
  <si>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</si>
  <si>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</si>
  <si>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</si>
  <si>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</si>
  <si>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</si>
  <si>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</si>
  <si>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</si>
  <si>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</si>
  <si>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</si>
  <si>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</si>
  <si>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</si>
  <si>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</si>
  <si>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</si>
  <si>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</si>
  <si>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</si>
  <si>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</si>
  <si>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</si>
  <si>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</si>
  <si>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</si>
  <si>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</si>
  <si>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</si>
  <si>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</si>
  <si>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</si>
  <si>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</si>
  <si>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</si>
  <si>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</si>
  <si>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</si>
  <si>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</si>
  <si>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</si>
  <si>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</si>
  <si>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</si>
  <si>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</si>
  <si>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</si>
  <si>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</si>
  <si>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</si>
  <si>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</si>
  <si>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</si>
  <si>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</si>
  <si>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</si>
  <si>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</si>
  <si>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</si>
  <si>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</si>
  <si>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</si>
  <si>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</si>
  <si>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</si>
  <si>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</si>
  <si>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</si>
  <si>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</si>
  <si>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</si>
  <si>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</si>
  <si>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</si>
  <si>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</si>
  <si>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</si>
  <si>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</si>
  <si>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</si>
  <si>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</si>
  <si>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</si>
  <si>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</si>
  <si>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</si>
  <si>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</si>
  <si>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</si>
  <si>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</si>
  <si>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</si>
  <si>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</si>
  <si>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</si>
  <si>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</si>
  <si>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</si>
  <si>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</si>
  <si>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</si>
  <si>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</si>
  <si>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</si>
  <si>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</si>
  <si>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</si>
  <si>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</si>
  <si>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</si>
  <si>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</si>
  <si>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</si>
  <si>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</si>
  <si>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</si>
  <si>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</si>
  <si>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</si>
  <si>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</si>
  <si>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</si>
  <si>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</si>
  <si>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</si>
  <si>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</si>
  <si>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</si>
  <si>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</si>
  <si>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</si>
  <si>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</si>
  <si>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</si>
  <si>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</si>
  <si>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</si>
  <si>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</si>
  <si>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</si>
  <si>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</si>
  <si>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</si>
  <si>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</si>
  <si>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</si>
  <si>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</si>
  <si>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</si>
  <si>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</si>
  <si>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</si>
  <si>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</si>
  <si>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</si>
  <si>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</si>
  <si>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</si>
  <si>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</si>
  <si>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</si>
  <si>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</si>
  <si>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</si>
  <si>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</si>
  <si>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</si>
  <si>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</si>
  <si>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</si>
  <si>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</si>
  <si>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</si>
  <si>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</si>
  <si>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</si>
  <si>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</si>
  <si>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</si>
  <si>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</si>
  <si>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</si>
  <si>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</si>
  <si>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</si>
  <si>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</si>
  <si>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</si>
  <si>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</si>
  <si>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</si>
  <si>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</si>
  <si>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</si>
  <si>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</si>
  <si>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</si>
  <si>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</si>
  <si>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</si>
  <si>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</si>
  <si>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</si>
  <si>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</si>
  <si>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</si>
  <si>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</si>
  <si>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</si>
  <si>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</si>
  <si>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</si>
  <si>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</si>
  <si>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</si>
  <si>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</si>
  <si>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</si>
  <si>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</si>
  <si>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</si>
  <si>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</si>
  <si>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</si>
  <si>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</si>
  <si>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</si>
  <si>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</si>
  <si>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</si>
  <si>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</si>
  <si>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</si>
  <si>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</si>
  <si>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</si>
  <si>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</si>
  <si>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</si>
  <si>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</si>
  <si>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</si>
  <si>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</si>
  <si>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</si>
  <si>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</si>
  <si>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</si>
  <si>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</si>
  <si>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</si>
  <si>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</si>
  <si>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</si>
  <si>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</si>
  <si>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</si>
  <si>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</si>
  <si>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</si>
  <si>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</si>
  <si>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</si>
  <si>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</si>
  <si>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</si>
  <si>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</si>
  <si>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</si>
  <si>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</si>
  <si>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</si>
  <si>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</si>
  <si>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</si>
  <si>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</si>
  <si>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</si>
  <si>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</si>
  <si>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</si>
  <si>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</si>
  <si>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</si>
  <si>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</si>
  <si>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</si>
  <si>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</si>
  <si>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</si>
  <si>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</si>
  <si>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</si>
  <si>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</si>
  <si>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</si>
  <si>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</si>
  <si>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</si>
  <si>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</si>
  <si>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</si>
  <si>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</si>
  <si>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</si>
  <si>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</si>
  <si>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</si>
  <si>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</si>
  <si>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</si>
  <si>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</si>
  <si>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</si>
  <si>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</si>
  <si>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</si>
  <si>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</si>
  <si>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</si>
  <si>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</si>
  <si>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</si>
  <si>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</si>
  <si>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</si>
  <si>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</si>
  <si>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</si>
  <si>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</si>
  <si>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</si>
  <si>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</si>
  <si>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</si>
  <si>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</si>
  <si>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</si>
  <si>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</si>
  <si>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</si>
  <si>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</si>
  <si>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</si>
  <si>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</si>
  <si>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</si>
  <si>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</si>
  <si>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</si>
  <si>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</si>
  <si>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</si>
  <si>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</si>
  <si>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</si>
  <si>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</si>
  <si>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</si>
  <si>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</si>
  <si>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</si>
  <si>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</si>
  <si>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</si>
  <si>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</si>
  <si>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</si>
  <si>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</si>
  <si>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</si>
  <si>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</si>
  <si>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</si>
  <si>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</si>
  <si>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</si>
  <si>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</si>
  <si>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</si>
  <si>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</si>
  <si>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</si>
  <si>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</si>
  <si>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</si>
  <si>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</si>
  <si>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</si>
  <si>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</si>
  <si>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</si>
  <si>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</si>
  <si>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</si>
  <si>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</si>
  <si>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</si>
  <si>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</si>
  <si>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</si>
  <si>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</si>
  <si>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</si>
  <si>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</si>
  <si>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</si>
  <si>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</si>
  <si>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</si>
  <si>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</si>
  <si>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</si>
  <si>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</si>
  <si>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</si>
  <si>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</si>
  <si>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</si>
  <si>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</si>
  <si>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</si>
  <si>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</si>
  <si>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</si>
  <si>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</si>
  <si>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</si>
  <si>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</si>
  <si>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</si>
  <si>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</si>
  <si>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</si>
  <si>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</si>
  <si>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</si>
  <si>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</si>
  <si>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</si>
  <si>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</si>
  <si>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</si>
  <si>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</si>
  <si>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</si>
  <si>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</si>
  <si>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</si>
  <si>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</si>
  <si>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</si>
  <si>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</si>
  <si>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</si>
  <si>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</si>
  <si>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</si>
  <si>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</si>
  <si>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</si>
  <si>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</si>
  <si>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</si>
  <si>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</si>
  <si>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</si>
  <si>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</si>
  <si>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</si>
  <si>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</si>
  <si>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</si>
  <si>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</si>
  <si>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</si>
  <si>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</si>
  <si>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</si>
  <si>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</si>
  <si>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</si>
  <si>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</si>
  <si>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</si>
  <si>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</si>
  <si>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</si>
  <si>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</si>
  <si>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</si>
  <si>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</si>
  <si>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</si>
  <si>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</si>
  <si>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</si>
  <si>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</si>
  <si>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</si>
  <si>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</si>
  <si>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</si>
  <si>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</si>
  <si>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</si>
  <si>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</si>
  <si>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</si>
  <si>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</si>
  <si>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</si>
  <si>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</si>
  <si>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</si>
  <si>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</si>
  <si>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</si>
  <si>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</si>
  <si>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</si>
  <si>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</si>
  <si>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</si>
  <si>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</si>
  <si>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</si>
  <si>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</si>
  <si>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</si>
  <si>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</si>
  <si>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</si>
  <si>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</si>
  <si>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</si>
  <si>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</si>
  <si>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</si>
  <si>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</si>
  <si>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</si>
  <si>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</si>
  <si>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</si>
  <si>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</si>
  <si>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</si>
  <si>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</si>
  <si>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</si>
  <si>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</si>
  <si>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</si>
  <si>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</si>
  <si>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</si>
  <si>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</si>
  <si>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</si>
  <si>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</si>
  <si>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</si>
  <si>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</si>
  <si>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</si>
  <si>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</si>
  <si>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</si>
  <si>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</si>
  <si>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</si>
  <si>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</si>
  <si>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</si>
  <si>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</si>
  <si>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</si>
  <si>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</si>
  <si>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</si>
  <si>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</si>
  <si>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</si>
  <si>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</si>
  <si>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</si>
  <si>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</si>
  <si>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</si>
  <si>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</si>
  <si>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</si>
  <si>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</si>
  <si>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</si>
  <si>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</si>
  <si>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</si>
  <si>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</si>
  <si>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</si>
  <si>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</si>
  <si>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</si>
  <si>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</si>
  <si>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</si>
  <si>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</si>
  <si>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</si>
  <si>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</si>
  <si>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</si>
  <si>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</si>
  <si>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</si>
  <si>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</si>
  <si>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</si>
  <si>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</si>
  <si>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</si>
  <si>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</si>
  <si>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</si>
  <si>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</si>
  <si>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</si>
  <si>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</si>
  <si>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</si>
  <si>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</si>
  <si>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</si>
  <si>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</si>
  <si>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</si>
  <si>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</si>
  <si>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</si>
  <si>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</si>
  <si>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</si>
  <si>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</si>
  <si>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</si>
  <si>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</si>
  <si>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</si>
  <si>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</si>
  <si>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</si>
  <si>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</si>
  <si>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</si>
  <si>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</si>
  <si>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</si>
  <si>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</si>
  <si>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</si>
  <si>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</si>
  <si>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</si>
  <si>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</si>
  <si>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</si>
  <si>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</si>
  <si>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</si>
  <si>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</si>
  <si>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</si>
  <si>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</si>
  <si>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</si>
  <si>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</si>
  <si>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</si>
  <si>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</si>
  <si>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</si>
  <si>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</si>
  <si>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</si>
  <si>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</si>
  <si>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</si>
  <si>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</si>
  <si>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</si>
  <si>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</si>
  <si>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</si>
  <si>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</si>
  <si>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</si>
  <si>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</si>
  <si>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</si>
  <si>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</si>
  <si>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</si>
  <si>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</si>
  <si>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</si>
  <si>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</si>
  <si>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</si>
  <si>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</si>
  <si>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</si>
  <si>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</si>
  <si>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</si>
  <si>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</si>
  <si>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</si>
  <si>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</si>
  <si>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</si>
  <si>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</si>
  <si>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</si>
  <si>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</si>
  <si>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</si>
  <si>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</si>
  <si>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</si>
  <si>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</si>
  <si>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</si>
  <si>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</si>
  <si>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</si>
  <si>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</si>
  <si>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</si>
  <si>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</si>
  <si>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</si>
  <si>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</si>
  <si>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</si>
  <si>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</si>
  <si>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</si>
  <si>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</si>
  <si>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</si>
  <si>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</si>
  <si>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</si>
  <si>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</si>
  <si>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</si>
  <si>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</si>
  <si>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</si>
  <si>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</si>
  <si>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</si>
  <si>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</si>
  <si>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</si>
  <si>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</si>
  <si>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</si>
  <si>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</si>
  <si>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</si>
  <si>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</si>
  <si>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</si>
  <si>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</si>
  <si>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</si>
  <si>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</si>
  <si>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</si>
  <si>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</si>
  <si>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</si>
  <si>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</si>
  <si>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</si>
  <si>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</si>
  <si>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</si>
  <si>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</si>
  <si>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</si>
  <si>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</si>
  <si>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</si>
  <si>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</si>
  <si>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</si>
  <si>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</si>
  <si>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</si>
  <si>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</si>
  <si>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</si>
  <si>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</si>
  <si>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</si>
  <si>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</si>
  <si>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</si>
  <si>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</si>
  <si>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</si>
  <si>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</si>
  <si>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</si>
  <si>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</si>
  <si>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</si>
  <si>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</si>
  <si>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</si>
  <si>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</si>
  <si>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</si>
  <si>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</si>
  <si>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</si>
  <si>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</si>
  <si>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</si>
  <si>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</si>
  <si>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</si>
  <si>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</si>
  <si>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</si>
  <si>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</si>
  <si>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</si>
  <si>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</si>
  <si>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</si>
  <si>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</si>
  <si>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</si>
  <si>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</si>
  <si>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</si>
  <si>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</si>
  <si>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</si>
  <si>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</si>
  <si>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</si>
  <si>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</si>
  <si>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</si>
  <si>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</si>
  <si>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</si>
  <si>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</si>
  <si>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</si>
  <si>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</si>
  <si>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</si>
  <si>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</si>
  <si>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</si>
  <si>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</si>
  <si>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</si>
  <si>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</si>
  <si>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</si>
  <si>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</si>
  <si>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</si>
  <si>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</si>
  <si>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</si>
  <si>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</si>
  <si>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</si>
  <si>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</si>
  <si>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</si>
  <si>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</si>
  <si>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</si>
  <si>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</si>
  <si>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</si>
  <si>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</si>
  <si>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</si>
  <si>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</si>
  <si>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</si>
  <si>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</si>
  <si>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</si>
  <si>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</si>
  <si>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</si>
  <si>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</si>
  <si>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</si>
  <si>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</si>
  <si>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</si>
  <si>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</si>
  <si>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</si>
  <si>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</si>
  <si>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</si>
  <si>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</si>
  <si>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</si>
  <si>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</si>
  <si>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</si>
  <si>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</si>
  <si>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</si>
  <si>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</si>
  <si>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</si>
  <si>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</si>
  <si>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</si>
  <si>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</si>
  <si>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</si>
  <si>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</si>
  <si>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</si>
  <si>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</si>
  <si>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</si>
  <si>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</si>
  <si>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</si>
  <si>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</si>
  <si>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</si>
  <si>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</si>
  <si>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</si>
  <si>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</si>
  <si>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</si>
  <si>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</si>
  <si>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</si>
  <si>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</si>
  <si>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</si>
  <si>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</si>
  <si>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</si>
  <si>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</si>
  <si>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</si>
  <si>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</si>
  <si>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</si>
  <si>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</si>
  <si>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</si>
  <si>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</si>
  <si>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</si>
  <si>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</si>
  <si>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</si>
  <si>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</si>
  <si>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</si>
  <si>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</si>
  <si>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</si>
  <si>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</si>
  <si>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</si>
  <si>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</si>
  <si>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</si>
  <si>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</si>
  <si>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</si>
  <si>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</si>
  <si>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</si>
  <si>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</si>
  <si>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</si>
  <si>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</si>
  <si>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</si>
  <si>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</si>
  <si>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</si>
  <si>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</si>
  <si>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</si>
  <si>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</si>
  <si>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</si>
  <si>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</si>
  <si>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</si>
  <si>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</si>
  <si>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</si>
  <si>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</si>
  <si>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</si>
  <si>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</si>
  <si>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</si>
  <si>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</si>
  <si>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</si>
  <si>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</si>
  <si>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</si>
  <si>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</si>
  <si>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</si>
  <si>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</si>
  <si>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</si>
  <si>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</si>
  <si>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</si>
  <si>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</si>
  <si>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</si>
  <si>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</si>
  <si>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</si>
  <si>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</si>
  <si>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</si>
  <si>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</si>
  <si>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</si>
  <si>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</si>
  <si>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</si>
  <si>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</si>
  <si>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</si>
  <si>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</si>
  <si>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</si>
  <si>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</si>
  <si>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</si>
  <si>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</si>
  <si>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</si>
  <si>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</si>
  <si>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</si>
  <si>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</si>
  <si>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</si>
  <si>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</si>
  <si>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</si>
  <si>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</si>
  <si>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</si>
  <si>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</si>
  <si>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</si>
  <si>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</si>
  <si>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</si>
  <si>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</si>
  <si>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</si>
  <si>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</si>
  <si>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</si>
  <si>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</si>
  <si>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</si>
  <si>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</si>
  <si>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</si>
  <si>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</si>
  <si>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</si>
  <si>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</si>
  <si>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</si>
  <si>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</si>
  <si>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</si>
  <si>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</si>
  <si>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</si>
  <si>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</si>
  <si>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</si>
  <si>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</si>
  <si>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</si>
  <si>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</si>
  <si>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</si>
  <si>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</si>
  <si>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</si>
  <si>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</si>
  <si>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</si>
  <si>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</si>
  <si>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</si>
  <si>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</si>
  <si>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</si>
  <si>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</si>
  <si>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</si>
  <si>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</si>
  <si>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</si>
  <si>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</si>
  <si>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</si>
  <si>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</si>
  <si>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</si>
  <si>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</si>
  <si>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</si>
  <si>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</si>
  <si>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</si>
  <si>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</si>
  <si>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</si>
  <si>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</si>
  <si>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</si>
  <si>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</si>
  <si>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</si>
  <si>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</si>
  <si>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</si>
  <si>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</si>
  <si>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</si>
  <si>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</si>
  <si>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</si>
  <si>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</si>
  <si>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</si>
  <si>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</si>
  <si>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</si>
  <si>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</si>
  <si>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</si>
  <si>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</si>
  <si>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</si>
  <si>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</si>
  <si>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</si>
  <si>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</si>
  <si>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</si>
  <si>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</si>
  <si>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</si>
  <si>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</si>
  <si>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</si>
  <si>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</si>
  <si>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</si>
  <si>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</si>
  <si>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</si>
  <si>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</si>
  <si>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</si>
  <si>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</si>
  <si>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</si>
  <si>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</si>
  <si>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</si>
  <si>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</si>
  <si>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</si>
  <si>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</si>
  <si>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</si>
  <si>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</si>
  <si>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</si>
  <si>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</si>
  <si>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</si>
  <si>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</si>
  <si>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</si>
  <si>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</si>
  <si>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</si>
  <si>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</si>
  <si>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</si>
  <si>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</si>
  <si>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</si>
  <si>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</si>
  <si>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</si>
  <si>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</si>
  <si>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</si>
  <si>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</si>
  <si>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</si>
  <si>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</si>
  <si>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</si>
  <si>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</si>
  <si>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</si>
  <si>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</si>
  <si>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</si>
  <si>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</si>
  <si>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</si>
  <si>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</si>
  <si>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</si>
  <si>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</si>
  <si>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</si>
  <si>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</si>
  <si>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</si>
  <si>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</si>
  <si>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</si>
  <si>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</si>
  <si>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</si>
  <si>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</si>
  <si>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</si>
  <si>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</si>
  <si>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</si>
  <si>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</si>
  <si>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</si>
  <si>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</si>
  <si>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</si>
  <si>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</si>
  <si>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</si>
  <si>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</si>
  <si>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</si>
  <si>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</si>
  <si>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</si>
  <si>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</si>
  <si>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</si>
  <si>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</si>
  <si>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</si>
  <si>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</si>
  <si>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</si>
  <si>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</si>
  <si>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</si>
  <si>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</si>
  <si>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</si>
  <si>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</si>
  <si>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</si>
  <si>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</si>
  <si>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</si>
  <si>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</si>
  <si>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</si>
  <si>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</si>
  <si>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</si>
  <si>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</si>
  <si>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</si>
  <si>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</si>
  <si>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</si>
  <si>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</si>
  <si>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</si>
  <si>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</si>
  <si>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</si>
  <si>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</si>
  <si>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</si>
  <si>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</si>
  <si>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</si>
  <si>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</si>
  <si>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</si>
  <si>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</si>
  <si>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</si>
  <si>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</si>
  <si>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</si>
  <si>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</si>
  <si>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</si>
  <si>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</si>
  <si>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</si>
  <si>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</si>
  <si>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</si>
  <si>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</si>
  <si>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</si>
  <si>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</si>
  <si>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</si>
  <si>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</si>
  <si>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</si>
  <si>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</si>
  <si>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</si>
  <si>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</si>
  <si>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</si>
  <si>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</si>
  <si>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</si>
  <si>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</si>
  <si>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</si>
  <si>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</si>
  <si>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</si>
  <si>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</si>
  <si>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</si>
  <si>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</si>
  <si>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</si>
  <si>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</si>
  <si>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</si>
  <si>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</si>
  <si>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</si>
  <si>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</si>
  <si>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</si>
  <si>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</si>
  <si>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</si>
  <si>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</si>
  <si>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</si>
  <si>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</si>
  <si>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</si>
  <si>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</si>
  <si>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</si>
  <si>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</si>
  <si>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</si>
  <si>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</si>
  <si>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</si>
  <si>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</si>
  <si>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</si>
  <si>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</si>
  <si>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</si>
  <si>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</si>
  <si>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</si>
  <si>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</si>
  <si>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</si>
  <si>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</si>
  <si>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</si>
  <si>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</si>
  <si>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</si>
  <si>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</si>
  <si>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</si>
  <si>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</si>
  <si>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</si>
  <si>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</si>
  <si>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</si>
  <si>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</si>
  <si>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</si>
  <si>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</si>
  <si>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</si>
  <si>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</si>
  <si>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</si>
  <si>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</si>
  <si>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</si>
  <si>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</si>
  <si>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</si>
  <si>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</si>
  <si>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</si>
  <si>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</si>
  <si>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</si>
  <si>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</si>
  <si>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</si>
  <si>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</si>
  <si>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</si>
  <si>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</si>
  <si>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</si>
  <si>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</si>
  <si>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</si>
  <si>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</si>
  <si>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</si>
  <si>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</si>
  <si>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</si>
  <si>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</si>
  <si>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</si>
  <si>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</si>
  <si>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</si>
  <si>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</si>
  <si>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</si>
  <si>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</si>
  <si>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</si>
  <si>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</si>
  <si>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</si>
  <si>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</si>
  <si>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</si>
  <si>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</si>
  <si>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</si>
  <si>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</si>
  <si>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</si>
  <si>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</si>
  <si>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</si>
  <si>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</si>
  <si>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</si>
  <si>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</si>
  <si>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</si>
  <si>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</si>
  <si>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</si>
  <si>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</si>
  <si>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</si>
  <si>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</si>
  <si>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</si>
  <si>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</si>
  <si>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</si>
  <si>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</si>
  <si>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</si>
  <si>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</si>
  <si>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</si>
  <si>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</si>
  <si>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</si>
  <si>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</si>
  <si>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</si>
  <si>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</si>
  <si>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</si>
  <si>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</si>
  <si>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</si>
  <si>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</si>
  <si>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</si>
  <si>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</si>
  <si>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</si>
  <si>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</si>
  <si>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</si>
  <si>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</si>
  <si>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</si>
  <si>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</si>
  <si>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</si>
  <si>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</si>
  <si>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</si>
  <si>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</si>
  <si>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</si>
  <si>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</si>
  <si>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</si>
  <si>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</si>
  <si>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</si>
  <si>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</si>
  <si>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</si>
  <si>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</si>
  <si>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</si>
  <si>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</si>
  <si>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</si>
  <si>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</si>
  <si>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</si>
  <si>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</si>
  <si>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</si>
  <si>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</si>
  <si>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</si>
  <si>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</si>
  <si>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</si>
  <si>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</si>
  <si>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</si>
  <si>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</si>
  <si>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</si>
  <si>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</si>
  <si>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</si>
  <si>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</si>
  <si>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</si>
  <si>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</si>
  <si>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</si>
  <si>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</si>
  <si>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</si>
  <si>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</si>
  <si>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</si>
  <si>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</si>
  <si>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</si>
  <si>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</si>
  <si>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</si>
  <si>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</si>
  <si>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</si>
  <si>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</si>
  <si>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</si>
  <si>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</si>
  <si>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</si>
  <si>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</si>
  <si>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</si>
  <si>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</si>
  <si>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</si>
  <si>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</si>
  <si>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</si>
  <si>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</si>
  <si>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</si>
  <si>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</si>
  <si>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</si>
  <si>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</si>
  <si>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</si>
  <si>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</si>
  <si>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</si>
  <si>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</si>
  <si>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</si>
  <si>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</si>
  <si>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</si>
  <si>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</si>
  <si>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</si>
  <si>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</si>
  <si>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</si>
  <si>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</si>
  <si>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</si>
  <si>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</si>
  <si>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</si>
  <si>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</si>
  <si>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</si>
  <si>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</si>
  <si>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</si>
  <si>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</si>
  <si>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</si>
  <si>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</si>
  <si>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</si>
  <si>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</si>
  <si>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</si>
  <si>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</si>
  <si>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</si>
  <si>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</si>
  <si>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</si>
  <si>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</si>
  <si>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</si>
  <si>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</si>
  <si>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</si>
  <si>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</si>
  <si>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</si>
  <si>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</si>
  <si>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</si>
  <si>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</si>
  <si>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</si>
  <si>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</si>
  <si>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</si>
  <si>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</si>
  <si>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</si>
  <si>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</si>
  <si>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</si>
  <si>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</si>
  <si>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</si>
  <si>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</si>
  <si>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</si>
  <si>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</si>
  <si>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</si>
  <si>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</si>
  <si>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</si>
  <si>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</si>
  <si>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</si>
  <si>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</si>
  <si>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</si>
  <si>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</si>
  <si>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</si>
  <si>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</si>
  <si>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</si>
  <si>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</si>
  <si>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</si>
  <si>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</si>
  <si>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</si>
  <si>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</si>
  <si>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</si>
  <si>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</si>
  <si>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</si>
  <si>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</si>
  <si>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</si>
  <si>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</si>
  <si>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</si>
  <si>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</si>
  <si>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</si>
  <si>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</si>
  <si>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</si>
  <si>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</si>
  <si>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</si>
  <si>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</si>
  <si>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</si>
  <si>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</si>
  <si>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</si>
  <si>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</si>
  <si>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</si>
  <si>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</si>
  <si>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</si>
  <si>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</si>
  <si>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</si>
  <si>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</si>
  <si>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</si>
  <si>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</si>
  <si>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</si>
  <si>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</si>
  <si>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</si>
  <si>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</si>
  <si>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</si>
  <si>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</si>
  <si>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</si>
  <si>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</si>
  <si>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</si>
  <si>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</si>
  <si>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</si>
  <si>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</si>
  <si>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</si>
  <si>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</si>
  <si>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</si>
  <si>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</si>
  <si>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</si>
  <si>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</si>
  <si>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</si>
  <si>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</si>
  <si>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</si>
  <si>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</si>
  <si>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</si>
  <si>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</si>
  <si>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</si>
  <si>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</si>
  <si>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</si>
  <si>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</si>
  <si>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</si>
  <si>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</si>
  <si>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</si>
  <si>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</si>
  <si>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</si>
  <si>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</si>
  <si>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</si>
  <si>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</si>
  <si>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</si>
  <si>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</si>
  <si>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</si>
  <si>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</si>
  <si>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</si>
  <si>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</si>
  <si>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</si>
  <si>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</si>
  <si>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</si>
  <si>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</si>
  <si>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</si>
  <si>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</si>
  <si>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</si>
  <si>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</si>
  <si>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</si>
  <si>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</si>
  <si>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</si>
  <si>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</si>
  <si>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</si>
  <si>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</si>
  <si>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</si>
  <si>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</si>
  <si>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</si>
  <si>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</si>
  <si>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</si>
  <si>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</si>
  <si>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</si>
  <si>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</si>
  <si>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</si>
  <si>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</si>
  <si>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</si>
  <si>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</si>
  <si>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</si>
  <si>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</si>
  <si>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</si>
  <si>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</si>
  <si>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</si>
  <si>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</si>
  <si>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</si>
  <si>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</si>
  <si>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</si>
  <si>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</si>
  <si>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</si>
  <si>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</si>
  <si>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</si>
  <si>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</si>
  <si>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</si>
  <si>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</si>
  <si>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</si>
  <si>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</si>
  <si>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</si>
  <si>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</si>
  <si>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</si>
  <si>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</si>
  <si>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</si>
  <si>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</si>
  <si>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</si>
  <si>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</si>
  <si>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</si>
  <si>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</si>
  <si>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</si>
  <si>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</si>
  <si>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</si>
  <si>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</si>
  <si>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</si>
  <si>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</si>
  <si>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</si>
  <si>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</si>
  <si>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</si>
  <si>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</si>
  <si>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</si>
  <si>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</si>
  <si>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</si>
  <si>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</si>
  <si>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</si>
  <si>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</si>
  <si>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</si>
  <si>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</si>
  <si>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</si>
  <si>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</si>
  <si>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</si>
  <si>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</si>
  <si>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</si>
  <si>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</si>
  <si>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</si>
  <si>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</si>
  <si>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</si>
  <si>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</si>
  <si>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</si>
  <si>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</si>
  <si>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</si>
  <si>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</si>
  <si>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</si>
  <si>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</si>
  <si>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</si>
  <si>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</si>
  <si>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</si>
  <si>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</si>
  <si>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</si>
  <si>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</si>
  <si>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</si>
  <si>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</si>
  <si>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</si>
  <si>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</si>
  <si>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</si>
  <si>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</si>
  <si>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</si>
  <si>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</si>
  <si>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</si>
  <si>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</si>
  <si>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</si>
  <si>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</si>
  <si>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</si>
  <si>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</si>
  <si>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</si>
  <si>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</si>
  <si>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</si>
  <si>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</si>
  <si>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</si>
  <si>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</si>
  <si>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</si>
  <si>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</si>
  <si>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</si>
  <si>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</si>
  <si>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</si>
  <si>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</si>
  <si>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</si>
  <si>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</si>
  <si>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</si>
  <si>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</si>
  <si>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</si>
  <si>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</si>
  <si>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</si>
  <si>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</si>
  <si>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</si>
  <si>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</si>
  <si>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</si>
  <si>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</si>
  <si>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</si>
  <si>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</si>
  <si>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</si>
  <si>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</si>
  <si>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</si>
  <si>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</si>
  <si>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</si>
  <si>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</si>
  <si>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</si>
  <si>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</si>
  <si>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</si>
  <si>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</si>
  <si>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</si>
  <si>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</si>
  <si>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</si>
  <si>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</si>
  <si>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</si>
  <si>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</si>
  <si>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</si>
  <si>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</si>
  <si>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</si>
  <si>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</si>
  <si>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</si>
  <si>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</si>
  <si>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</si>
  <si>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</si>
  <si>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</si>
  <si>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</si>
  <si>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</si>
  <si>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</si>
  <si>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</si>
  <si>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</si>
  <si>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</si>
  <si>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</si>
  <si>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</si>
  <si>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</si>
  <si>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</si>
  <si>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</si>
  <si>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</si>
  <si>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</si>
  <si>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</si>
  <si>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</si>
  <si>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</si>
  <si>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</si>
  <si>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</si>
  <si>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</si>
  <si>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</si>
  <si>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</si>
  <si>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</si>
  <si>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</si>
  <si>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</si>
  <si>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</si>
  <si>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</si>
  <si>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</si>
  <si>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</si>
  <si>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</si>
  <si>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</si>
  <si>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</si>
  <si>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</si>
  <si>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</si>
  <si>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</si>
  <si>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</si>
  <si>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</si>
  <si>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</si>
  <si>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</si>
  <si>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</si>
  <si>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</si>
  <si>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</si>
  <si>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</si>
  <si>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</si>
  <si>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</si>
  <si>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</si>
  <si>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</si>
  <si>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</si>
  <si>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</si>
  <si>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</si>
  <si>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</si>
  <si>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</si>
  <si>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</si>
  <si>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</si>
  <si>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</si>
  <si>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</si>
  <si>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</si>
  <si>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</si>
  <si>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</si>
  <si>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</si>
  <si>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</si>
  <si>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</si>
  <si>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</si>
  <si>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</si>
  <si>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</si>
  <si>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</si>
  <si>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</si>
  <si>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</si>
  <si>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</si>
  <si>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</si>
  <si>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</si>
  <si>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</si>
  <si>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</si>
  <si>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</si>
  <si>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</si>
  <si>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</si>
  <si>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</si>
  <si>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</si>
  <si>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</si>
  <si>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</si>
  <si>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</si>
  <si>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</si>
  <si>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</si>
  <si>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</si>
  <si>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</si>
  <si>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</si>
  <si>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</si>
  <si>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</si>
  <si>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</si>
  <si>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</si>
  <si>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</si>
  <si>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</si>
  <si>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</si>
  <si>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</si>
  <si>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</si>
  <si>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</si>
  <si>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</si>
  <si>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</si>
  <si>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</si>
  <si>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</si>
  <si>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</si>
  <si>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</si>
  <si>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</si>
  <si>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</si>
  <si>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</si>
  <si>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</si>
  <si>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</si>
  <si>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</si>
  <si>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</si>
  <si>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</si>
  <si>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</si>
  <si>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</si>
  <si>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</si>
  <si>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</si>
  <si>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</si>
  <si>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</si>
  <si>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</si>
  <si>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</si>
  <si>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</si>
  <si>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</si>
  <si>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</si>
  <si>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</si>
  <si>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</si>
  <si>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</si>
  <si>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</si>
  <si>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</si>
  <si>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</si>
  <si>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</si>
  <si>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</si>
  <si>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</si>
  <si>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</si>
  <si>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</si>
  <si>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</si>
  <si>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</si>
  <si>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</si>
  <si>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</si>
  <si>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</si>
  <si>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</si>
  <si>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</si>
  <si>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</si>
  <si>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</si>
  <si>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</si>
  <si>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</si>
  <si>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</si>
  <si>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</si>
  <si>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</si>
  <si>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</si>
  <si>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</si>
  <si>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</si>
  <si>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</si>
  <si>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</si>
  <si>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</si>
  <si>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</si>
  <si>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</si>
  <si>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</si>
  <si>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</si>
  <si>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</si>
  <si>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</si>
  <si>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</si>
  <si>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</si>
  <si>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</si>
  <si>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</si>
  <si>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</si>
  <si>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</si>
  <si>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</si>
  <si>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</si>
  <si>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</si>
  <si>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</si>
  <si>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</si>
  <si>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</si>
  <si>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</si>
  <si>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</si>
  <si>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</si>
  <si>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</si>
  <si>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</si>
  <si>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</si>
  <si>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</si>
  <si>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</si>
  <si>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</si>
  <si>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</si>
  <si>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</si>
  <si>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</si>
  <si>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</si>
  <si>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</si>
  <si>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</si>
  <si>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</si>
  <si>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</si>
  <si>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</si>
  <si>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</si>
  <si>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</si>
  <si>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</si>
  <si>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</si>
  <si>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</si>
  <si>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</si>
  <si>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</si>
  <si>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</si>
  <si>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</si>
  <si>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</si>
  <si>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</si>
  <si>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</si>
  <si>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</si>
  <si>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</si>
  <si>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</si>
  <si>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</si>
  <si>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</si>
  <si>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</si>
  <si>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</si>
  <si>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</si>
  <si>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</si>
  <si>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</si>
  <si>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</si>
  <si>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</si>
  <si>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</si>
  <si>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</si>
  <si>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</si>
  <si>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</si>
  <si>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</si>
  <si>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</si>
  <si>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</si>
  <si>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</si>
  <si>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</si>
  <si>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</si>
  <si>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</si>
  <si>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</si>
  <si>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</si>
  <si>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</si>
  <si>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</si>
  <si>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</si>
  <si>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</si>
  <si>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</si>
  <si>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</si>
  <si>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</si>
  <si>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</si>
  <si>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</si>
  <si>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</si>
  <si>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</si>
  <si>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</si>
  <si>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</si>
  <si>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</si>
  <si>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</si>
  <si>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</si>
  <si>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</si>
  <si>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</si>
  <si>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</si>
  <si>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</si>
  <si>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</si>
  <si>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</si>
  <si>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</si>
  <si>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</si>
  <si>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</si>
  <si>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</si>
  <si>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</si>
  <si>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</si>
  <si>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</si>
  <si>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</si>
  <si>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</si>
  <si>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</si>
  <si>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</si>
  <si>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</si>
  <si>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</si>
  <si>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</si>
  <si>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</si>
  <si>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</si>
  <si>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</si>
  <si>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</si>
  <si>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</si>
  <si>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</si>
  <si>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</si>
  <si>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</si>
  <si>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</si>
  <si>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</si>
  <si>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</si>
  <si>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</si>
  <si>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</si>
  <si>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</si>
  <si>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</si>
  <si>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</si>
  <si>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</si>
  <si>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</si>
  <si>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</si>
  <si>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</si>
  <si>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</si>
  <si>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</si>
  <si>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</si>
  <si>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</si>
  <si>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</si>
  <si>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</si>
  <si>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</si>
  <si>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</si>
  <si>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</si>
  <si>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</si>
  <si>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</si>
  <si>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</si>
  <si>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</si>
  <si>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</si>
  <si>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</si>
  <si>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</si>
  <si>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</si>
  <si>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</si>
  <si>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</si>
  <si>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</si>
  <si>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</si>
  <si>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</si>
  <si>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</si>
  <si>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</si>
  <si>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</si>
  <si>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</si>
  <si>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</si>
  <si>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</si>
  <si>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</si>
  <si>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</si>
  <si>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</si>
  <si>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</si>
  <si>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</si>
  <si>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</si>
  <si>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</si>
  <si>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</si>
  <si>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</si>
  <si>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</si>
  <si>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</si>
  <si>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</si>
  <si>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</si>
  <si>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</si>
  <si>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</si>
  <si>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</si>
  <si>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</si>
  <si>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</si>
  <si>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</si>
  <si>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</si>
  <si>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</si>
  <si>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</si>
  <si>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</si>
  <si>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</si>
  <si>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</si>
  <si>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</si>
  <si>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</si>
  <si>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</si>
  <si>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</si>
  <si>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</si>
  <si>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</si>
  <si>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</si>
  <si>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</si>
  <si>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</si>
  <si>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</si>
  <si>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</si>
  <si>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</si>
  <si>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</si>
  <si>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</si>
  <si>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</si>
  <si>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</si>
  <si>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</si>
  <si>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</si>
  <si>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</si>
  <si>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</si>
  <si>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</si>
  <si>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</si>
  <si>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</si>
  <si>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</si>
  <si>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</si>
  <si>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</si>
  <si>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</si>
  <si>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</si>
  <si>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</si>
  <si>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</si>
  <si>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</si>
  <si>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</si>
  <si>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</si>
  <si>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</si>
  <si>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</si>
  <si>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</si>
  <si>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</si>
  <si>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</si>
  <si>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</si>
  <si>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</si>
  <si>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</si>
  <si>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</si>
  <si>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</si>
  <si>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</si>
  <si>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</si>
  <si>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</si>
  <si>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</si>
  <si>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</si>
  <si>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</si>
  <si>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</si>
  <si>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</si>
  <si>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</si>
  <si>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</si>
  <si>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</si>
  <si>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</si>
  <si>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</si>
  <si>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</si>
  <si>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</si>
  <si>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</si>
  <si>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</si>
  <si>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</si>
  <si>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</si>
  <si>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</si>
  <si>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</si>
  <si>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</si>
  <si>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</si>
  <si>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</si>
  <si>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</si>
  <si>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</si>
  <si>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</si>
  <si>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</si>
  <si>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</si>
  <si>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</si>
  <si>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</si>
  <si>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</si>
  <si>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</si>
  <si>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</si>
  <si>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</si>
  <si>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</si>
  <si>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</si>
  <si>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</si>
  <si>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</si>
  <si>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</si>
  <si>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</si>
  <si>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</si>
  <si>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</si>
  <si>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</si>
  <si>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</si>
  <si>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</si>
  <si>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</si>
  <si>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</si>
  <si>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</si>
  <si>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</si>
  <si>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</si>
  <si>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</si>
  <si>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</si>
  <si>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</si>
  <si>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</si>
  <si>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</si>
  <si>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</si>
  <si>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</si>
  <si>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</si>
  <si>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</si>
  <si>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</si>
  <si>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</si>
  <si>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</si>
  <si>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</si>
  <si>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</si>
  <si>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</si>
  <si>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</si>
  <si>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</si>
  <si>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</si>
  <si>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</si>
  <si>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</si>
  <si>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</si>
  <si>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</si>
  <si>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</si>
  <si>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</si>
  <si>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</si>
  <si>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</si>
  <si>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</si>
  <si>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</si>
  <si>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</si>
  <si>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</si>
  <si>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</si>
  <si>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</si>
  <si>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</si>
  <si>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</si>
  <si>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</si>
  <si>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</si>
  <si>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</si>
  <si>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</si>
  <si>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</si>
  <si>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</si>
  <si>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</si>
  <si>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</si>
  <si>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</si>
  <si>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</si>
  <si>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</si>
  <si>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</si>
  <si>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</si>
  <si>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</si>
  <si>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</si>
  <si>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</si>
  <si>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</si>
  <si>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</si>
  <si>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</si>
  <si>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</si>
  <si>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</si>
  <si>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</si>
  <si>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</si>
  <si>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</si>
  <si>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</si>
  <si>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</si>
  <si>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</si>
  <si>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</si>
  <si>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</si>
  <si>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</si>
  <si>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</si>
  <si>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</si>
  <si>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</si>
  <si>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</si>
  <si>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</si>
  <si>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</si>
  <si>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</si>
  <si>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</si>
  <si>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</si>
  <si>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</si>
  <si>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</si>
  <si>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</si>
  <si>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</si>
  <si>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</si>
  <si>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</si>
  <si>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</si>
  <si>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</si>
  <si>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</si>
  <si>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</si>
  <si>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</si>
  <si>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</si>
  <si>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</si>
  <si>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</si>
  <si>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</si>
  <si>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</si>
  <si>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</si>
  <si>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</si>
  <si>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</si>
  <si>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</si>
  <si>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</si>
  <si>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</si>
  <si>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</si>
  <si>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</si>
  <si>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</si>
  <si>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</si>
  <si>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</si>
  <si>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</si>
  <si>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</si>
  <si>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</si>
  <si>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</si>
  <si>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</si>
  <si>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</si>
  <si>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</si>
  <si>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</si>
  <si>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</si>
  <si>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</si>
  <si>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</si>
  <si>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</si>
  <si>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</si>
  <si>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</si>
  <si>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</si>
  <si>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</si>
  <si>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</si>
  <si>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</si>
  <si>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</si>
  <si>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</si>
  <si>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</si>
  <si>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</si>
  <si>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</si>
  <si>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</si>
  <si>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</si>
  <si>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</si>
  <si>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</si>
  <si>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</si>
  <si>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</si>
  <si>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</si>
  <si>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</si>
  <si>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</si>
  <si>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</si>
  <si>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</si>
  <si>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</si>
  <si>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</si>
  <si>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</si>
  <si>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</si>
  <si>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</si>
  <si>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</si>
  <si>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</si>
  <si>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</si>
  <si>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</si>
  <si>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</si>
  <si>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</si>
  <si>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</si>
  <si>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</si>
  <si>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</si>
  <si>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</si>
  <si>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</si>
  <si>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</si>
  <si>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</si>
  <si>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</si>
  <si>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</si>
  <si>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</si>
  <si>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</si>
  <si>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</si>
  <si>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</si>
  <si>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</si>
  <si>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</si>
  <si>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</si>
  <si>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</si>
  <si>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</si>
  <si>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</si>
  <si>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</si>
  <si>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</si>
  <si>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</si>
  <si>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</si>
  <si>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</si>
  <si>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</si>
  <si>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</si>
  <si>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</si>
  <si>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</si>
  <si>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</si>
  <si>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</si>
  <si>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</si>
  <si>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</si>
  <si>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</si>
  <si>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</si>
  <si>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</si>
  <si>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</si>
  <si>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</si>
  <si>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</si>
  <si>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</si>
  <si>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</si>
  <si>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</si>
  <si>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</si>
  <si>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</si>
  <si>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</si>
  <si>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</si>
  <si>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</si>
  <si>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</si>
  <si>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</si>
  <si>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</si>
  <si>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</si>
  <si>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</si>
  <si>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</si>
  <si>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</si>
  <si>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</si>
  <si>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</si>
  <si>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</si>
  <si>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</si>
  <si>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</si>
  <si>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</si>
  <si>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</si>
  <si>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</si>
  <si>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</si>
  <si>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</si>
  <si>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</si>
  <si>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</si>
  <si>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</si>
  <si>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</si>
  <si>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</si>
  <si>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</si>
  <si>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</si>
  <si>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</si>
  <si>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</si>
  <si>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</si>
  <si>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</si>
  <si>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</si>
  <si>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</si>
  <si>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</si>
  <si>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</si>
  <si>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</si>
  <si>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</si>
  <si>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</si>
  <si>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</si>
  <si>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</si>
  <si>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</si>
  <si>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</si>
  <si>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</si>
  <si>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</si>
  <si>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</si>
  <si>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</si>
  <si>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</si>
  <si>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</si>
  <si>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</si>
  <si>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</si>
  <si>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</si>
  <si>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</si>
  <si>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</si>
  <si>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</si>
  <si>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</si>
  <si>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</si>
  <si>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</si>
  <si>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</si>
  <si>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</si>
  <si>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</si>
  <si>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</si>
  <si>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</si>
  <si>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</si>
  <si>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</si>
  <si>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</si>
  <si>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</si>
  <si>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</si>
  <si>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</si>
  <si>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</si>
  <si>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</si>
  <si>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</si>
  <si>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</si>
  <si>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</si>
  <si>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</si>
  <si>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</si>
  <si>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</si>
  <si>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</si>
  <si>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</si>
  <si>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</si>
  <si>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</si>
  <si>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</si>
  <si>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</si>
  <si>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</si>
  <si>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</si>
  <si>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</si>
  <si>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</si>
  <si>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</si>
  <si>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</si>
  <si>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</si>
  <si>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</si>
  <si>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</si>
  <si>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</si>
  <si>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</si>
  <si>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</si>
  <si>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</si>
  <si>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</si>
  <si>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</si>
  <si>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</si>
  <si>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</si>
  <si>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</si>
  <si>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</si>
  <si>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</si>
  <si>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</si>
  <si>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</si>
  <si>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</si>
  <si>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</si>
  <si>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</si>
  <si>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</si>
  <si>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</si>
  <si>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</si>
  <si>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</si>
  <si>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</si>
  <si>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</si>
  <si>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</si>
  <si>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</si>
  <si>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</si>
  <si>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</si>
  <si>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</si>
  <si>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</si>
  <si>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</si>
  <si>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</si>
  <si>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</si>
  <si>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</si>
  <si>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</si>
  <si>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</si>
  <si>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</si>
  <si>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</si>
  <si>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</si>
  <si>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</si>
  <si>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</si>
  <si>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</si>
  <si>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</si>
  <si>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</si>
  <si>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</si>
  <si>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</si>
  <si>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</si>
  <si>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</si>
  <si>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</si>
  <si>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</si>
  <si>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</si>
  <si>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</si>
  <si>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</si>
  <si>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</si>
  <si>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</si>
  <si>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</si>
  <si>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</si>
  <si>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</si>
  <si>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</si>
  <si>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</si>
  <si>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</si>
  <si>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</si>
  <si>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</si>
  <si>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</si>
  <si>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</si>
  <si>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</si>
  <si>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</si>
  <si>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</si>
  <si>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</si>
  <si>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</si>
  <si>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</si>
  <si>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</si>
  <si>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</si>
  <si>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</si>
  <si>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</si>
  <si>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</si>
  <si>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</si>
  <si>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</si>
  <si>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</si>
  <si>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</si>
  <si>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</si>
  <si>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</si>
  <si>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</si>
  <si>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</si>
  <si>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</si>
  <si>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</si>
  <si>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</si>
  <si>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</si>
  <si>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</si>
  <si>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</si>
  <si>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</si>
  <si>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</si>
  <si>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</si>
  <si>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</si>
  <si>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</si>
  <si>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</si>
  <si>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</si>
  <si>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</si>
  <si>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</si>
  <si>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</si>
  <si>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</si>
  <si>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</si>
  <si>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</si>
  <si>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</si>
  <si>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</si>
  <si>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</si>
  <si>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</si>
  <si>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</si>
  <si>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</si>
  <si>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</si>
  <si>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</si>
  <si>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</si>
  <si>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</si>
  <si>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</si>
  <si>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</si>
  <si>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</si>
  <si>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</si>
  <si>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</si>
  <si>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</si>
  <si>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</si>
  <si>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</si>
  <si>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</si>
  <si>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</si>
  <si>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</si>
  <si>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</si>
  <si>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</si>
  <si>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</si>
  <si>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</si>
  <si>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</si>
  <si>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</si>
  <si>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</si>
  <si>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</si>
  <si>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</si>
  <si>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</si>
  <si>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</si>
  <si>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</si>
  <si>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</si>
  <si>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</si>
  <si>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</si>
  <si>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</si>
  <si>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</si>
  <si>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</si>
  <si>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</si>
  <si>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</si>
  <si>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</si>
  <si>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</si>
  <si>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</si>
  <si>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</si>
  <si>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</si>
  <si>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</si>
  <si>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</si>
  <si>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</si>
  <si>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</si>
  <si>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</si>
  <si>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</si>
  <si>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</si>
  <si>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</si>
  <si>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</si>
  <si>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</si>
  <si>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</si>
  <si>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</si>
  <si>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</si>
  <si>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</si>
  <si>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</si>
  <si>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</si>
  <si>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</si>
  <si>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</si>
  <si>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</si>
  <si>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</si>
  <si>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</si>
  <si>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</si>
  <si>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</si>
  <si>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</si>
  <si>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</si>
  <si>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</si>
  <si>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</si>
  <si>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</si>
  <si>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</si>
  <si>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</si>
  <si>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</si>
  <si>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</si>
  <si>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</si>
  <si>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</si>
  <si>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</si>
  <si>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</si>
  <si>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</si>
  <si>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</si>
  <si>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</si>
  <si>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</si>
  <si>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</si>
  <si>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</si>
  <si>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</si>
  <si>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</si>
  <si>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</si>
  <si>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</si>
  <si>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</si>
  <si>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</si>
  <si>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</si>
  <si>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</si>
  <si>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</si>
  <si>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</si>
  <si>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</si>
  <si>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</si>
  <si>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</si>
  <si>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</si>
  <si>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</si>
  <si>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</si>
  <si>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</si>
  <si>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</si>
  <si>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</si>
  <si>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</si>
  <si>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</si>
  <si>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</si>
  <si>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</si>
  <si>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</si>
  <si>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</si>
  <si>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</si>
  <si>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</si>
  <si>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</si>
  <si>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</si>
  <si>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</si>
  <si>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</si>
  <si>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</si>
  <si>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</si>
  <si>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</si>
  <si>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</si>
  <si>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</si>
  <si>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</si>
  <si>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</si>
  <si>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</si>
  <si>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</si>
  <si>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</si>
  <si>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</si>
  <si>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</si>
  <si>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</si>
  <si>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</si>
  <si>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</si>
  <si>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</si>
  <si>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</si>
  <si>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</si>
  <si>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</si>
  <si>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</si>
  <si>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</si>
  <si>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</si>
  <si>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</si>
  <si>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</si>
  <si>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</si>
  <si>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</si>
  <si>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</si>
  <si>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</si>
  <si>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</si>
  <si>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</si>
  <si>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</si>
  <si>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</si>
  <si>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</si>
  <si>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</si>
  <si>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</si>
  <si>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</si>
  <si>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</si>
  <si>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</si>
  <si>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</si>
  <si>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</si>
  <si>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</si>
  <si>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</si>
  <si>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</si>
  <si>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</si>
  <si>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</si>
  <si>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</si>
  <si>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</si>
  <si>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</si>
  <si>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</si>
  <si>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</si>
  <si>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</si>
  <si>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</si>
  <si>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</si>
  <si>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</si>
  <si>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</si>
  <si>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</si>
  <si>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</si>
  <si>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</si>
  <si>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</si>
  <si>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</si>
  <si>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</si>
  <si>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</si>
  <si>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</si>
  <si>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</si>
  <si>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</si>
  <si>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</si>
  <si>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</si>
  <si>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</si>
  <si>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</si>
  <si>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</si>
  <si>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</si>
  <si>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</si>
  <si>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</si>
  <si>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</si>
  <si>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</si>
  <si>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</si>
  <si>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</si>
  <si>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</si>
  <si>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</si>
  <si>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</si>
  <si>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</si>
  <si>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</si>
  <si>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</si>
  <si>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</si>
  <si>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</si>
  <si>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</si>
  <si>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</si>
  <si>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</si>
  <si>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</si>
  <si>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</si>
  <si>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</si>
  <si>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</si>
  <si>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</si>
  <si>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</si>
  <si>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</si>
  <si>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</si>
  <si>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</si>
  <si>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</si>
  <si>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</si>
  <si>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</si>
  <si>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</si>
  <si>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</si>
  <si>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</si>
  <si>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</si>
  <si>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</si>
  <si>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</si>
  <si>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</si>
  <si>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</si>
  <si>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</si>
  <si>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</si>
  <si>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</si>
  <si>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</si>
  <si>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</si>
  <si>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</si>
  <si>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</si>
  <si>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</si>
  <si>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</si>
  <si>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</si>
  <si>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</si>
  <si>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</si>
  <si>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</si>
  <si>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</si>
  <si>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</si>
  <si>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</si>
  <si>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</si>
  <si>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</si>
  <si>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</si>
  <si>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</si>
  <si>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</si>
  <si>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</si>
  <si>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</si>
  <si>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</si>
  <si>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</si>
  <si>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</si>
  <si>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</si>
  <si>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</si>
  <si>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</si>
  <si>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</si>
  <si>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</si>
  <si>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</si>
  <si>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</si>
  <si>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</si>
  <si>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</si>
  <si>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</si>
  <si>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</si>
  <si>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</si>
  <si>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</si>
  <si>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</si>
  <si>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</si>
  <si>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</si>
  <si>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</si>
  <si>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</si>
  <si>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</si>
  <si>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</si>
  <si>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</si>
  <si>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</si>
  <si>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</si>
  <si>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</si>
  <si>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</si>
  <si>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</si>
  <si>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</si>
  <si>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</si>
  <si>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</si>
  <si>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</si>
  <si>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</si>
  <si>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</si>
  <si>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</si>
  <si>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</si>
  <si>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</si>
  <si>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</si>
  <si>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</si>
  <si>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</si>
  <si>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</si>
  <si>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</si>
  <si>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</si>
  <si>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</si>
  <si>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</si>
  <si>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</si>
  <si>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</si>
  <si>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</si>
  <si>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</si>
  <si>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</si>
  <si>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</si>
  <si>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</si>
  <si>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</si>
  <si>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</si>
  <si>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</si>
  <si>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</si>
  <si>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</si>
  <si>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</si>
  <si>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</si>
  <si>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</si>
  <si>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</si>
  <si>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</si>
  <si>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</si>
  <si>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</si>
  <si>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</si>
  <si>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</si>
  <si>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</si>
  <si>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</si>
  <si>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</si>
  <si>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</si>
  <si>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</si>
  <si>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</si>
  <si>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</si>
  <si>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</si>
  <si>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</si>
  <si>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</si>
  <si>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</si>
  <si>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</si>
  <si>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</si>
  <si>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</si>
  <si>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</si>
  <si>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</si>
  <si>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</si>
  <si>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</si>
  <si>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</si>
  <si>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</si>
  <si>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</si>
  <si>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</si>
  <si>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</si>
  <si>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</si>
  <si>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</si>
  <si>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</si>
  <si>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</si>
  <si>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</si>
  <si>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</si>
  <si>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</si>
  <si>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</si>
  <si>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</si>
  <si>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</si>
  <si>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</si>
  <si>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</si>
  <si>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</si>
  <si>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</si>
  <si>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</si>
  <si>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</si>
  <si>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</si>
  <si>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</si>
  <si>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</si>
  <si>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</si>
  <si>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</si>
  <si>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</si>
  <si>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</si>
  <si>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</si>
  <si>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</si>
  <si>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</si>
  <si>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</si>
  <si>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</si>
  <si>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</si>
  <si>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</si>
  <si>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</si>
  <si>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</si>
  <si>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</si>
  <si>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</si>
  <si>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</si>
  <si>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</si>
  <si>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</si>
  <si>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</si>
  <si>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</si>
  <si>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</si>
  <si>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</si>
  <si>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</si>
  <si>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</si>
  <si>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</si>
  <si>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</si>
  <si>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</si>
  <si>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</si>
  <si>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</si>
  <si>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</si>
  <si>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</si>
  <si>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</si>
  <si>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</si>
  <si>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</si>
  <si>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</si>
  <si>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</si>
  <si>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</si>
  <si>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</si>
  <si>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</si>
  <si>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</si>
  <si>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</si>
  <si>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</si>
  <si>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</si>
  <si>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</si>
  <si>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</si>
  <si>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</si>
  <si>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</si>
  <si>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</si>
  <si>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</si>
  <si>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</si>
  <si>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</si>
  <si>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</si>
  <si>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</si>
  <si>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</si>
  <si>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</si>
  <si>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</si>
  <si>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</si>
  <si>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</si>
  <si>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</si>
  <si>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</si>
  <si>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</si>
  <si>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</si>
  <si>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</si>
  <si>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</si>
  <si>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</si>
  <si>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</si>
  <si>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</si>
  <si>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</si>
  <si>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</si>
  <si>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</si>
  <si>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</si>
  <si>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</si>
  <si>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</si>
  <si>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</si>
  <si>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</si>
  <si>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</si>
  <si>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</si>
  <si>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</si>
  <si>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</si>
  <si>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</si>
  <si>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</si>
  <si>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</si>
  <si>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</si>
  <si>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</si>
  <si>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</si>
  <si>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</si>
  <si>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</si>
  <si>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</si>
  <si>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</si>
  <si>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</si>
  <si>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</si>
  <si>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</si>
  <si>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</si>
  <si>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</si>
  <si>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</si>
  <si>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</si>
  <si>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</si>
  <si>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</si>
  <si>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</si>
  <si>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</si>
  <si>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</si>
  <si>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</si>
  <si>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</si>
  <si>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</si>
  <si>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</si>
  <si>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</si>
  <si>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</si>
  <si>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</si>
  <si>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</si>
  <si>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</si>
  <si>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</si>
  <si>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</si>
  <si>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</si>
  <si>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</si>
  <si>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</si>
  <si>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</si>
  <si>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</si>
  <si>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</si>
  <si>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</si>
  <si>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</si>
  <si>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</si>
  <si>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</si>
  <si>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</si>
  <si>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</si>
  <si>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</si>
  <si>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</si>
  <si>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</si>
  <si>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</si>
  <si>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</si>
  <si>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</si>
  <si>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</si>
  <si>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</si>
  <si>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</si>
  <si>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</si>
  <si>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</si>
  <si>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</si>
  <si>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</si>
  <si>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</si>
  <si>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</si>
  <si>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</si>
  <si>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</si>
  <si>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</si>
  <si>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</si>
  <si>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</si>
  <si>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</si>
  <si>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</si>
  <si>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</si>
  <si>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</si>
  <si>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</si>
  <si>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</si>
  <si>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</si>
  <si>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</si>
  <si>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</si>
  <si>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</si>
  <si>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</si>
  <si>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</si>
  <si>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</si>
  <si>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</si>
  <si>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</si>
  <si>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</si>
  <si>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</si>
  <si>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</si>
  <si>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</si>
  <si>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</si>
  <si>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</si>
  <si>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</si>
  <si>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</si>
  <si>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</si>
  <si>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</si>
  <si>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</si>
  <si>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</si>
  <si>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</si>
  <si>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</si>
  <si>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</si>
  <si>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</si>
  <si>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</si>
  <si>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</si>
  <si>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</si>
  <si>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</si>
  <si>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</si>
  <si>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</si>
  <si>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</si>
  <si>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</si>
  <si>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</si>
  <si>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</si>
  <si>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</si>
  <si>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</si>
  <si>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</si>
  <si>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</si>
  <si>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</si>
  <si>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</si>
  <si>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</si>
  <si>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</si>
  <si>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</si>
  <si>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</si>
  <si>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</si>
  <si>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</si>
  <si>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</si>
  <si>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</si>
  <si>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</si>
  <si>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</si>
  <si>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</si>
  <si>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</si>
  <si>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</si>
  <si>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</si>
  <si>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</si>
  <si>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</si>
  <si>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</si>
  <si>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</si>
  <si>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</si>
  <si>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</si>
  <si>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</si>
  <si>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</si>
  <si>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</si>
  <si>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</si>
  <si>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</si>
  <si>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</si>
  <si>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</si>
  <si>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</si>
  <si>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</si>
  <si>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</si>
  <si>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</si>
  <si>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</si>
  <si>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</si>
  <si>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</si>
  <si>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</si>
  <si>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</si>
  <si>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</si>
  <si>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</si>
  <si>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</si>
  <si>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</si>
  <si>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</si>
  <si>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</si>
  <si>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</si>
  <si>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</si>
  <si>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</si>
  <si>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</si>
  <si>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</si>
  <si>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</si>
  <si>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</si>
  <si>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</si>
  <si>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</si>
  <si>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</si>
  <si>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</si>
  <si>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</si>
  <si>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</si>
  <si>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</si>
  <si>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</si>
  <si>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</si>
  <si>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</si>
  <si>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</si>
  <si>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</si>
  <si>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</si>
  <si>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</si>
  <si>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</si>
  <si>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</si>
  <si>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</si>
  <si>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</si>
  <si>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</si>
  <si>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</si>
  <si>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</si>
  <si>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</si>
  <si>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</si>
  <si>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</si>
  <si>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</si>
  <si>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</si>
  <si>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</si>
  <si>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</si>
  <si>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</si>
  <si>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</si>
  <si>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</si>
  <si>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</si>
  <si>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</si>
  <si>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</si>
  <si>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</si>
  <si>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</si>
  <si>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</si>
  <si>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</si>
  <si>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</si>
  <si>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</si>
  <si>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</si>
  <si>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</si>
  <si>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</si>
  <si>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</si>
  <si>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</si>
  <si>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</si>
  <si>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</si>
  <si>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</si>
  <si>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</si>
  <si>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</si>
  <si>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</si>
  <si>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</si>
  <si>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</si>
  <si>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</si>
  <si>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</si>
  <si>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</si>
  <si>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</si>
  <si>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</si>
  <si>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</si>
  <si>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</si>
  <si>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</si>
  <si>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</si>
  <si>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</si>
  <si>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</si>
  <si>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</si>
  <si>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</si>
  <si>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</si>
  <si>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</si>
  <si>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</si>
  <si>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</si>
  <si>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</si>
  <si>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</si>
  <si>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</si>
  <si>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</si>
  <si>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</si>
  <si>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</si>
  <si>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</si>
  <si>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</si>
  <si>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</si>
  <si>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</si>
  <si>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</si>
  <si>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</si>
  <si>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</si>
  <si>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</si>
  <si>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</si>
  <si>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</si>
  <si>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</si>
  <si>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</si>
  <si>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</si>
  <si>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</si>
  <si>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</si>
  <si>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</si>
  <si>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</si>
  <si>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</si>
  <si>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</si>
  <si>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</si>
  <si>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</si>
  <si>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</si>
  <si>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</si>
  <si>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</si>
  <si>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</si>
  <si>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</si>
  <si>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</si>
  <si>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</si>
  <si>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</si>
  <si>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</si>
  <si>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</si>
  <si>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</si>
  <si>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</si>
  <si>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</si>
  <si>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</si>
  <si>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</si>
  <si>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</si>
  <si>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</si>
  <si>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</si>
  <si>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</si>
  <si>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</si>
  <si>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</si>
  <si>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</si>
  <si>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</si>
  <si>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</si>
  <si>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</si>
  <si>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</si>
  <si>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</si>
  <si>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</si>
  <si>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</si>
  <si>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</si>
  <si>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</si>
  <si>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</si>
  <si>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</si>
  <si>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</si>
  <si>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</si>
  <si>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</si>
  <si>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</si>
  <si>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</si>
  <si>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</si>
  <si>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</si>
  <si>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</si>
  <si>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</si>
  <si>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</si>
  <si>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</si>
  <si>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</si>
  <si>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</si>
  <si>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</si>
  <si>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</si>
  <si>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</si>
  <si>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</si>
  <si>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</si>
  <si>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</si>
  <si>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</si>
  <si>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</si>
  <si>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</si>
  <si>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</si>
  <si>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</si>
  <si>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</si>
  <si>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</si>
  <si>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</si>
  <si>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</si>
  <si>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</si>
  <si>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</si>
  <si>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</si>
  <si>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</si>
  <si>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</si>
  <si>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</si>
  <si>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</si>
  <si>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</si>
  <si>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</si>
  <si>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</si>
  <si>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</si>
  <si>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</si>
  <si>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</si>
  <si>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</si>
  <si>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</si>
  <si>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</si>
  <si>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</si>
  <si>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</si>
  <si>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</si>
  <si>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</si>
  <si>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</si>
  <si>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</si>
  <si>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</si>
  <si>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</si>
  <si>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</si>
  <si>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</si>
  <si>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</si>
  <si>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</si>
  <si>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</si>
  <si>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</si>
  <si>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</si>
  <si>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</si>
  <si>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</si>
  <si>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</si>
  <si>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</si>
  <si>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</si>
  <si>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</si>
  <si>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</si>
  <si>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</si>
  <si>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</si>
  <si>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</si>
  <si>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</si>
  <si>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</si>
  <si>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</si>
  <si>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</si>
  <si>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</si>
  <si>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</si>
  <si>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</si>
  <si>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</si>
  <si>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</si>
  <si>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</si>
  <si>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</si>
  <si>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</si>
  <si>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</si>
  <si>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</si>
  <si>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</si>
  <si>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</si>
  <si>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</si>
  <si>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</si>
  <si>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</si>
  <si>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</si>
  <si>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</si>
  <si>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</si>
  <si>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</si>
  <si>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</si>
  <si>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</si>
  <si>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</si>
  <si>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</si>
  <si>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</si>
  <si>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</si>
  <si>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</si>
  <si>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</si>
  <si>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</si>
  <si>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</si>
  <si>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</si>
  <si>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</si>
  <si>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</si>
  <si>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</si>
  <si>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</si>
  <si>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</si>
  <si>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</si>
  <si>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</si>
  <si>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</si>
  <si>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</si>
  <si>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</si>
  <si>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</si>
  <si>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</si>
  <si>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</si>
  <si>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</si>
  <si>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</si>
  <si>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</si>
  <si>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</si>
  <si>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</si>
  <si>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</si>
  <si>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</si>
  <si>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</si>
  <si>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</si>
  <si>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</si>
  <si>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</si>
  <si>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</si>
  <si>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</si>
  <si>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</si>
  <si>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</si>
  <si>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</si>
  <si>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</si>
  <si>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</si>
  <si>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</si>
  <si>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</si>
  <si>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</si>
  <si>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</si>
  <si>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</si>
  <si>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</si>
  <si>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</si>
  <si>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</si>
  <si>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</si>
  <si>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</si>
  <si>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</si>
  <si>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</si>
  <si>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</si>
  <si>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</si>
  <si>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</si>
  <si>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</si>
  <si>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</si>
  <si>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</si>
  <si>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</si>
  <si>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</si>
  <si>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</si>
  <si>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</si>
  <si>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</si>
  <si>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</si>
  <si>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</si>
  <si>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</si>
  <si>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</si>
  <si>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</si>
  <si>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</si>
  <si>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</si>
  <si>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</si>
  <si>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</si>
  <si>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</si>
  <si>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</si>
  <si>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</si>
  <si>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</si>
  <si>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</si>
  <si>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</si>
  <si>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</si>
  <si>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</si>
  <si>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</si>
  <si>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</si>
  <si>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</si>
  <si>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</si>
  <si>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</si>
  <si>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</si>
  <si>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</si>
  <si>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</si>
  <si>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</si>
  <si>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</si>
  <si>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</si>
  <si>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</si>
  <si>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</si>
  <si>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</si>
  <si>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</si>
  <si>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</si>
  <si>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</si>
  <si>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</si>
  <si>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</si>
  <si>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</si>
  <si>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</si>
  <si>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</si>
  <si>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</si>
  <si>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</si>
  <si>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</si>
  <si>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</si>
  <si>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</si>
  <si>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</si>
  <si>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</si>
  <si>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</si>
  <si>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</si>
  <si>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</si>
  <si>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</si>
  <si>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</si>
  <si>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</si>
  <si>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</si>
  <si>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</si>
  <si>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</si>
  <si>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</si>
  <si>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</si>
  <si>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</si>
  <si>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</si>
  <si>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</si>
  <si>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</si>
  <si>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</si>
  <si>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</si>
  <si>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</si>
  <si>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</si>
  <si>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</si>
  <si>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</si>
  <si>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</si>
  <si>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</si>
  <si>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</si>
  <si>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</si>
  <si>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</si>
  <si>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</si>
  <si>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</si>
  <si>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</si>
  <si>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</si>
  <si>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</si>
  <si>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</si>
  <si>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</si>
  <si>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</si>
  <si>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</si>
  <si>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</si>
  <si>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</si>
  <si>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</si>
  <si>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</si>
  <si>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</si>
  <si>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</si>
  <si>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</si>
  <si>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</si>
  <si>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</si>
  <si>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</si>
  <si>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</si>
  <si>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</si>
  <si>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</si>
  <si>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</si>
  <si>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</si>
  <si>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</si>
  <si>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</si>
  <si>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</si>
  <si>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</si>
  <si>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</si>
  <si>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</si>
  <si>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</si>
  <si>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</si>
  <si>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</si>
  <si>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</si>
  <si>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</si>
  <si>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</si>
  <si>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</si>
  <si>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</si>
  <si>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</si>
  <si>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</si>
  <si>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</si>
  <si>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</si>
  <si>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</si>
  <si>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</si>
  <si>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</si>
  <si>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</si>
  <si>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</si>
  <si>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</si>
  <si>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</si>
  <si>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</si>
  <si>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</si>
  <si>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</si>
  <si>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</si>
  <si>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</si>
  <si>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</si>
  <si>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</si>
  <si>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</si>
  <si>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</si>
  <si>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</si>
  <si>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</si>
  <si>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</si>
  <si>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</si>
  <si>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</si>
  <si>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</si>
  <si>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</si>
  <si>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</si>
  <si>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</si>
  <si>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</si>
  <si>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</si>
  <si>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</si>
  <si>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</si>
  <si>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</si>
  <si>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</si>
  <si>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</si>
  <si>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</si>
  <si>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</si>
  <si>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</si>
  <si>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</si>
  <si>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</si>
  <si>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</si>
  <si>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</si>
  <si>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</si>
  <si>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</si>
  <si>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</si>
  <si>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</si>
  <si>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</si>
  <si>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</si>
  <si>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</si>
  <si>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</si>
  <si>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</si>
  <si>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</si>
  <si>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</si>
  <si>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</si>
  <si>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</si>
  <si>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</si>
  <si>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</si>
  <si>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</si>
  <si>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</si>
  <si>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</si>
  <si>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</si>
  <si>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</si>
  <si>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</si>
  <si>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</si>
  <si>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</si>
  <si>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</si>
  <si>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</si>
  <si>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</si>
  <si>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</si>
  <si>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</si>
  <si>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</si>
  <si>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</si>
  <si>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</si>
  <si>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</si>
  <si>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</si>
  <si>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</si>
  <si>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</si>
  <si>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</si>
  <si>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</si>
  <si>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</si>
  <si>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</si>
  <si>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</si>
  <si>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</si>
  <si>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</si>
  <si>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</si>
  <si>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</si>
  <si>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</si>
  <si>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</si>
  <si>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</si>
  <si>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</si>
  <si>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</si>
  <si>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</si>
  <si>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</si>
  <si>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</si>
  <si>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</si>
  <si>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</si>
  <si>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</si>
  <si>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</si>
  <si>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</si>
  <si>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</si>
  <si>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</si>
  <si>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</si>
  <si>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</si>
  <si>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</si>
  <si>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</si>
  <si>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</si>
  <si>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</si>
  <si>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</si>
  <si>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</si>
  <si>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</si>
  <si>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</si>
  <si>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</si>
  <si>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</si>
  <si>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</si>
  <si>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</si>
  <si>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</si>
  <si>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</si>
  <si>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</si>
  <si>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</si>
  <si>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</si>
  <si>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</si>
  <si>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</si>
  <si>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</si>
  <si>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</si>
  <si>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</si>
  <si>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</si>
  <si>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</si>
  <si>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</si>
  <si>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</si>
  <si>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</si>
  <si>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</si>
  <si>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</si>
  <si>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</si>
  <si>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</si>
  <si>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</si>
  <si>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</si>
  <si>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</si>
  <si>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</si>
  <si>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</si>
  <si>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</si>
  <si>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</si>
  <si>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</si>
  <si>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</si>
  <si>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</si>
  <si>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</si>
  <si>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</si>
  <si>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</si>
  <si>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</si>
  <si>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</si>
  <si>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</si>
  <si>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</si>
  <si>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</si>
  <si>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</si>
  <si>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</si>
  <si>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</si>
  <si>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</si>
  <si>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</si>
  <si>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</si>
  <si>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</si>
  <si>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</si>
  <si>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</si>
  <si>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</si>
  <si>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</si>
  <si>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</si>
  <si>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</si>
  <si>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</si>
  <si>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</si>
  <si>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</si>
  <si>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</si>
  <si>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</si>
  <si>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</si>
  <si>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</si>
  <si>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</si>
  <si>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</si>
  <si>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</si>
  <si>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</si>
  <si>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</si>
  <si>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</si>
  <si>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</si>
  <si>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</si>
  <si>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</si>
  <si>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</si>
  <si>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</si>
  <si>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</si>
  <si>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</si>
  <si>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</si>
  <si>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</si>
  <si>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</si>
  <si>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</si>
  <si>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</si>
  <si>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</si>
  <si>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</si>
  <si>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</si>
  <si>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</si>
  <si>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</si>
  <si>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</si>
  <si>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</si>
  <si>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</si>
  <si>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</si>
  <si>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</si>
  <si>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</si>
  <si>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</si>
  <si>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</si>
  <si>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</si>
  <si>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</si>
  <si>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</si>
  <si>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</si>
  <si>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</si>
  <si>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</si>
  <si>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</si>
  <si>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</si>
  <si>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</si>
  <si>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</si>
  <si>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</si>
  <si>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</si>
  <si>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</si>
  <si>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</si>
  <si>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</si>
  <si>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</si>
  <si>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</si>
  <si>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</si>
  <si>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</si>
  <si>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</si>
  <si>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</si>
  <si>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</si>
  <si>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</si>
  <si>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</si>
  <si>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</si>
  <si>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</si>
  <si>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</si>
  <si>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</si>
  <si>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</si>
  <si>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</si>
  <si>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</si>
  <si>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</si>
  <si>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</si>
  <si>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</si>
  <si>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</si>
  <si>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</si>
  <si>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</si>
  <si>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</si>
  <si>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</si>
  <si>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</si>
  <si>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</si>
  <si>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</si>
  <si>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</si>
  <si>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</si>
  <si>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</si>
  <si>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</si>
  <si>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</si>
  <si>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</si>
  <si>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</si>
  <si>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</si>
  <si>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</si>
  <si>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</si>
  <si>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</si>
  <si>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</si>
  <si>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</si>
  <si>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</si>
  <si>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</si>
  <si>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</si>
  <si>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</si>
  <si>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</si>
  <si>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</si>
  <si>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</si>
  <si>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</si>
  <si>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</si>
  <si>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</si>
  <si>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</si>
  <si>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</si>
  <si>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</si>
  <si>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</si>
  <si>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</si>
  <si>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</si>
  <si>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</si>
  <si>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</si>
  <si>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</si>
  <si>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</si>
  <si>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</si>
  <si>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</si>
  <si>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</si>
  <si>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</si>
  <si>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</si>
  <si>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</si>
  <si>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</si>
  <si>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</si>
  <si>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</si>
  <si>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</si>
  <si>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</si>
  <si>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</si>
  <si>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</si>
  <si>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</si>
  <si>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</si>
  <si>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</si>
  <si>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</si>
  <si>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</si>
  <si>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</si>
  <si>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</si>
  <si>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</si>
  <si>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</si>
  <si>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</si>
  <si>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</si>
  <si>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</si>
  <si>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</si>
  <si>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</si>
  <si>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</si>
  <si>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</si>
  <si>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</si>
  <si>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</si>
  <si>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</si>
  <si>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</si>
  <si>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</si>
  <si>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</si>
  <si>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</si>
  <si>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</si>
  <si>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</si>
  <si>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</si>
  <si>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</si>
  <si>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</si>
  <si>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</si>
  <si>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</si>
  <si>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</si>
  <si>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</si>
  <si>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</si>
  <si>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</si>
  <si>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</si>
  <si>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</si>
  <si>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</si>
  <si>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</si>
  <si>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</si>
  <si>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</si>
  <si>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</si>
  <si>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</si>
  <si>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</si>
  <si>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</si>
  <si>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</si>
  <si>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</si>
  <si>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</si>
  <si>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</si>
  <si>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</si>
  <si>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</si>
  <si>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</si>
  <si>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</si>
  <si>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</si>
  <si>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</si>
  <si>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</si>
  <si>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</si>
  <si>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</si>
  <si>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</si>
  <si>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</si>
  <si>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</si>
  <si>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</si>
  <si>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</si>
  <si>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</si>
  <si>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</si>
  <si>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</si>
  <si>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</si>
  <si>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</si>
  <si>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</si>
  <si>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</si>
  <si>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</si>
  <si>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</si>
  <si>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</si>
  <si>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</si>
  <si>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</si>
  <si>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</si>
  <si>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</si>
  <si>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</si>
  <si>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</si>
  <si>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</si>
  <si>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</si>
  <si>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</si>
  <si>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</si>
  <si>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</si>
  <si>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</si>
  <si>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</si>
  <si>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</si>
  <si>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</si>
  <si>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</si>
  <si>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</si>
  <si>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</si>
  <si>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</si>
  <si>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</si>
  <si>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</si>
  <si>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</si>
  <si>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</si>
  <si>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</si>
  <si>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</si>
  <si>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</si>
  <si>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</si>
  <si>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</si>
  <si>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</si>
  <si>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</si>
  <si>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</si>
  <si>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</si>
  <si>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</si>
  <si>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</si>
  <si>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</si>
  <si>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</si>
  <si>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</si>
  <si>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</si>
  <si>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</si>
  <si>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</si>
  <si>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</si>
  <si>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</si>
  <si>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</si>
  <si>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</si>
  <si>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</si>
  <si>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</si>
  <si>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</si>
  <si>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</si>
  <si>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</si>
  <si>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</si>
  <si>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</si>
  <si>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</si>
  <si>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</si>
  <si>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</si>
  <si>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</si>
  <si>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</si>
  <si>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</si>
  <si>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</si>
  <si>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</si>
  <si>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</si>
  <si>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</si>
  <si>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</si>
  <si>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</si>
  <si>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</si>
  <si>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</si>
  <si>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</si>
  <si>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</si>
  <si>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</si>
  <si>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</si>
  <si>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</si>
  <si>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</si>
  <si>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</si>
  <si>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</si>
  <si>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</si>
  <si>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</si>
  <si>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</si>
  <si>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</si>
  <si>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</si>
  <si>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</si>
  <si>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</si>
  <si>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</si>
  <si>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</si>
  <si>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</si>
  <si>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</si>
  <si>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</si>
  <si>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</si>
  <si>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</si>
  <si>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</si>
  <si>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</si>
  <si>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</si>
  <si>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</si>
  <si>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</si>
  <si>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</si>
  <si>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</si>
  <si>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</si>
  <si>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</si>
  <si>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</si>
  <si>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</si>
  <si>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</si>
  <si>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</si>
  <si>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</si>
  <si>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</si>
  <si>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</si>
  <si>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</si>
  <si>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</si>
  <si>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</si>
  <si>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</si>
  <si>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</si>
  <si>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</si>
  <si>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</si>
  <si>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</si>
  <si>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</si>
  <si>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</si>
  <si>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</si>
  <si>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</si>
  <si>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</si>
  <si>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</si>
  <si>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</si>
  <si>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</si>
  <si>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</si>
  <si>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</si>
  <si>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</si>
  <si>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</si>
  <si>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</si>
  <si>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</si>
  <si>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</si>
  <si>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</si>
  <si>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</si>
  <si>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</si>
  <si>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</si>
  <si>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</si>
  <si>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</si>
  <si>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</si>
  <si>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</si>
  <si>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</si>
  <si>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</si>
  <si>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</si>
  <si>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</si>
  <si>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</si>
  <si>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</si>
  <si>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</si>
  <si>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</si>
  <si>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</si>
  <si>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</si>
  <si>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</si>
  <si>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</si>
  <si>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</si>
  <si>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</si>
  <si>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</si>
  <si>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</si>
  <si>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</si>
  <si>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</si>
  <si>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</si>
  <si>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</si>
  <si>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</si>
  <si>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</si>
  <si>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</si>
  <si>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</si>
  <si>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</si>
  <si>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</si>
  <si>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</si>
  <si>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</si>
  <si>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</si>
  <si>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</si>
  <si>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</si>
  <si>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</si>
  <si>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</si>
  <si>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</si>
  <si>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</si>
  <si>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</si>
  <si>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</si>
  <si>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</si>
  <si>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</si>
  <si>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</si>
  <si>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</si>
  <si>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</si>
  <si>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</si>
  <si>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</si>
  <si>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</si>
  <si>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</si>
  <si>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</si>
  <si>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</si>
  <si>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</si>
  <si>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</si>
  <si>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</si>
  <si>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</si>
  <si>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</si>
  <si>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</si>
  <si>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</si>
  <si>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</si>
  <si>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</si>
  <si>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</si>
  <si>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</si>
  <si>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</si>
  <si>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</si>
  <si>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</si>
  <si>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</si>
  <si>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</si>
  <si>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</si>
  <si>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</si>
  <si>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</si>
  <si>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</si>
  <si>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</si>
  <si>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</si>
  <si>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</si>
  <si>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</si>
  <si>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</si>
  <si>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</si>
  <si>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</si>
  <si>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</si>
  <si>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</si>
  <si>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</si>
  <si>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</si>
  <si>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</si>
  <si>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</si>
  <si>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</si>
  <si>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</si>
  <si>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</si>
  <si>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</si>
  <si>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</si>
  <si>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</si>
  <si>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</si>
  <si>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</si>
  <si>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</si>
  <si>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</si>
  <si>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</si>
  <si>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</si>
  <si>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</si>
  <si>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</si>
  <si>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</si>
  <si>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</si>
  <si>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</si>
  <si>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</si>
  <si>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</si>
  <si>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</si>
  <si>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</si>
  <si>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</si>
  <si>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</si>
  <si>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</si>
  <si>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</si>
  <si>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</si>
  <si>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</si>
  <si>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</si>
  <si>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</si>
  <si>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</si>
  <si>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</si>
  <si>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</si>
  <si>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</si>
  <si>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</si>
  <si>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</si>
  <si>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</si>
  <si>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</si>
  <si>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</si>
  <si>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</si>
  <si>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</si>
  <si>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</si>
  <si>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</si>
  <si>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</si>
  <si>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</si>
  <si>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</si>
  <si>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</si>
  <si>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</si>
  <si>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</si>
  <si>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</si>
  <si>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</si>
  <si>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</si>
  <si>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</si>
  <si>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</si>
  <si>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</si>
  <si>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</si>
  <si>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</si>
  <si>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</si>
  <si>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</si>
  <si>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</si>
  <si>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</si>
  <si>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</si>
  <si>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</si>
  <si>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</si>
  <si>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</si>
  <si>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</si>
  <si>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</si>
  <si>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</si>
  <si>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</si>
  <si>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</si>
  <si>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</si>
  <si>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</si>
  <si>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</si>
  <si>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</si>
  <si>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</si>
  <si>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</si>
  <si>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</si>
  <si>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</si>
  <si>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</si>
  <si>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</si>
  <si>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</si>
  <si>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</si>
  <si>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</si>
  <si>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</si>
  <si>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</si>
  <si>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</si>
  <si>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</si>
  <si>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</si>
  <si>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</si>
  <si>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</si>
  <si>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</si>
  <si>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</si>
  <si>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</si>
  <si>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</si>
  <si>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</si>
  <si>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</si>
  <si>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</si>
  <si>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</si>
  <si>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</si>
  <si>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</si>
  <si>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</si>
  <si>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</si>
  <si>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</si>
  <si>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</si>
  <si>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</si>
  <si>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</si>
  <si>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</si>
  <si>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</si>
  <si>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</si>
  <si>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</si>
  <si>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</si>
  <si>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</si>
  <si>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</si>
  <si>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</si>
  <si>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</si>
  <si>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</si>
  <si>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</si>
  <si>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</si>
  <si>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</si>
  <si>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</si>
  <si>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</si>
  <si>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</si>
  <si>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</si>
  <si>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</si>
  <si>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</si>
  <si>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</si>
  <si>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</si>
  <si>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</si>
  <si>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</si>
  <si>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</si>
  <si>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</si>
  <si>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</si>
  <si>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</si>
  <si>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</si>
  <si>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</si>
  <si>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</si>
  <si>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</si>
  <si>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</si>
  <si>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</si>
  <si>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</si>
  <si>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</si>
  <si>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</si>
  <si>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</si>
  <si>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</si>
  <si>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</si>
  <si>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</si>
  <si>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</si>
  <si>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</si>
  <si>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</si>
  <si>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</si>
  <si>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</si>
  <si>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</si>
  <si>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</si>
  <si>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</si>
  <si>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</si>
  <si>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</si>
  <si>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</si>
  <si>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</si>
  <si>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</si>
  <si>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</si>
  <si>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</si>
  <si>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</si>
  <si>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</si>
  <si>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</si>
  <si>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</si>
  <si>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</si>
  <si>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</si>
  <si>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</si>
  <si>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</si>
  <si>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</si>
  <si>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</si>
  <si>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</si>
  <si>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</si>
  <si>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</si>
  <si>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</si>
  <si>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</si>
  <si>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</si>
  <si>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</si>
  <si>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</si>
  <si>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</si>
  <si>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</si>
  <si>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</si>
  <si>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</si>
  <si>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</si>
  <si>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</si>
  <si>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</si>
  <si>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</si>
  <si>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</si>
  <si>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</si>
  <si>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</si>
  <si>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</si>
  <si>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</si>
  <si>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</si>
  <si>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</si>
  <si>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</si>
  <si>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</si>
  <si>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</si>
  <si>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</si>
  <si>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</si>
  <si>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</si>
  <si>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</si>
  <si>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</si>
  <si>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</si>
  <si>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</si>
  <si>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</si>
  <si>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</si>
  <si>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</si>
  <si>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</si>
  <si>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</si>
  <si>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</si>
  <si>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</si>
  <si>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</si>
  <si>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</si>
  <si>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</si>
  <si>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</si>
  <si>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</si>
  <si>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</si>
  <si>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</si>
  <si>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</si>
  <si>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</si>
  <si>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</si>
  <si>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</si>
  <si>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</si>
  <si>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</si>
  <si>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</si>
  <si>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</si>
  <si>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</si>
  <si>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</si>
  <si>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</si>
  <si>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</si>
  <si>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</si>
  <si>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</si>
  <si>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</si>
  <si>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</si>
  <si>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</si>
  <si>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</si>
  <si>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</si>
  <si>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</si>
  <si>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</si>
  <si>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</si>
  <si>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</si>
  <si>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</si>
  <si>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</si>
  <si>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</si>
  <si>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</si>
  <si>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</si>
  <si>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</si>
  <si>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</si>
  <si>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</si>
  <si>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</si>
  <si>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</si>
  <si>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</si>
  <si>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</si>
  <si>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</si>
  <si>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</si>
  <si>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</si>
  <si>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</si>
  <si>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</si>
  <si>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</si>
  <si>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</si>
  <si>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</si>
  <si>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</si>
  <si>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</si>
  <si>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</si>
  <si>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</si>
  <si>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</si>
  <si>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</si>
  <si>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</si>
  <si>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</si>
  <si>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</si>
  <si>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</si>
  <si>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</si>
  <si>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</si>
  <si>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</si>
  <si>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</si>
  <si>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</si>
  <si>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</si>
  <si>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</si>
  <si>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</si>
  <si>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</si>
  <si>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</si>
  <si>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</si>
  <si>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</si>
  <si>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</si>
  <si>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</si>
  <si>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</si>
  <si>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</si>
  <si>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</si>
  <si>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</si>
  <si>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</si>
  <si>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</si>
  <si>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</si>
  <si>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</si>
  <si>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</si>
  <si>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</si>
  <si>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</si>
  <si>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</si>
  <si>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</si>
  <si>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</si>
  <si>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</si>
  <si>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</si>
  <si>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</si>
  <si>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</si>
  <si>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</si>
  <si>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</si>
  <si>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</si>
  <si>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</si>
  <si>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</si>
  <si>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</si>
  <si>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</si>
  <si>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</si>
  <si>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</si>
  <si>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</si>
  <si>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</si>
  <si>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</si>
  <si>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</si>
  <si>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</si>
  <si>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</si>
  <si>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</si>
  <si>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</si>
  <si>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</si>
  <si>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</si>
  <si>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</si>
  <si>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</si>
  <si>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</si>
  <si>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</si>
  <si>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</si>
  <si>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</si>
  <si>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</si>
  <si>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</si>
  <si>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</si>
  <si>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</si>
  <si>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</si>
  <si>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</si>
  <si>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</si>
  <si>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</si>
  <si>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</si>
  <si>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</si>
  <si>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</si>
  <si>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</si>
  <si>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</si>
  <si>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</si>
  <si>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</si>
  <si>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</si>
  <si>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</si>
  <si>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</si>
  <si>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</si>
  <si>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</si>
  <si>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</si>
  <si>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</si>
  <si>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</si>
  <si>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</si>
  <si>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</si>
  <si>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</si>
  <si>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</si>
  <si>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</si>
  <si>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</si>
  <si>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</si>
  <si>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</si>
  <si>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</si>
  <si>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</si>
  <si>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</si>
  <si>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</si>
  <si>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</si>
  <si>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</si>
  <si>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</si>
  <si>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</si>
  <si>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</si>
  <si>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</si>
  <si>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</si>
  <si>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</si>
  <si>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</si>
  <si>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</si>
  <si>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</si>
  <si>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</si>
  <si>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</si>
  <si>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</si>
  <si>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</si>
  <si>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</si>
  <si>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</si>
  <si>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</si>
  <si>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</si>
  <si>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</si>
  <si>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</si>
  <si>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</si>
  <si>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</si>
  <si>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</si>
  <si>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</si>
  <si>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</si>
  <si>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</si>
  <si>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</si>
  <si>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</si>
  <si>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</si>
  <si>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</si>
  <si>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</si>
  <si>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</si>
  <si>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</si>
  <si>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</si>
  <si>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</si>
  <si>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</si>
  <si>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</si>
  <si>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</si>
  <si>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</si>
  <si>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</si>
  <si>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</si>
  <si>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</si>
  <si>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</si>
  <si>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</si>
  <si>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</si>
  <si>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</si>
  <si>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</si>
  <si>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</si>
  <si>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</si>
  <si>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</si>
  <si>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</si>
  <si>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</si>
  <si>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</si>
  <si>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</si>
  <si>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</si>
  <si>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</si>
  <si>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</si>
  <si>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</si>
  <si>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</si>
  <si>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</si>
  <si>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</si>
  <si>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</si>
  <si>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</si>
  <si>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</si>
  <si>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</si>
  <si>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</si>
  <si>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</si>
  <si>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</si>
  <si>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</si>
  <si>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</si>
  <si>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</si>
  <si>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</si>
  <si>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</si>
  <si>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</si>
  <si>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</si>
  <si>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</si>
  <si>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</si>
  <si>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</si>
  <si>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</si>
  <si>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</si>
  <si>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</si>
  <si>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</si>
  <si>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</si>
  <si>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</si>
  <si>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</si>
  <si>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</si>
  <si>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</si>
  <si>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</si>
  <si>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</si>
  <si>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</si>
  <si>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</si>
  <si>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</si>
  <si>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</si>
  <si>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</si>
  <si>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</si>
  <si>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</si>
  <si>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</si>
  <si>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</si>
  <si>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</si>
  <si>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</si>
  <si>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</si>
  <si>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</si>
  <si>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</si>
  <si>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</si>
  <si>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</si>
  <si>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</si>
  <si>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</si>
  <si>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</si>
  <si>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</si>
  <si>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</si>
  <si>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</si>
  <si>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</si>
  <si>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</si>
  <si>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</si>
  <si>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</si>
  <si>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</si>
  <si>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</si>
  <si>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</si>
  <si>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</si>
  <si>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</si>
  <si>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</si>
  <si>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</si>
  <si>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</si>
  <si>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</si>
  <si>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</si>
  <si>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</si>
  <si>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</si>
  <si>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</si>
  <si>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</si>
  <si>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</si>
  <si>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</si>
  <si>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</si>
  <si>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</si>
  <si>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</si>
  <si>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</si>
  <si>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</si>
  <si>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</si>
  <si>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</si>
  <si>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</si>
  <si>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</si>
  <si>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</si>
  <si>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</si>
  <si>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</si>
  <si>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</si>
  <si>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</si>
  <si>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</si>
  <si>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</si>
  <si>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</si>
  <si>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</si>
  <si>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</si>
  <si>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</si>
  <si>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</si>
  <si>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</si>
  <si>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</si>
  <si>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</si>
  <si>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</si>
  <si>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</si>
  <si>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</si>
  <si>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</si>
  <si>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</si>
  <si>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</si>
  <si>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</si>
  <si>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</si>
  <si>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</si>
  <si>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</si>
  <si>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</si>
  <si>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</si>
  <si>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</si>
  <si>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</si>
  <si>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</si>
  <si>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</si>
  <si>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</si>
  <si>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</si>
  <si>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</si>
  <si>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</si>
  <si>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</si>
  <si>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</si>
  <si>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</si>
  <si>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</si>
  <si>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</si>
  <si>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</si>
  <si>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</si>
  <si>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</si>
  <si>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</si>
  <si>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</si>
  <si>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</si>
  <si>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</si>
  <si>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</si>
  <si>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</si>
  <si>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</si>
  <si>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</si>
  <si>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</si>
  <si>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</si>
  <si>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</si>
  <si>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</si>
  <si>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</si>
  <si>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</si>
  <si>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</si>
  <si>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</si>
  <si>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</si>
  <si>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</si>
  <si>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</si>
  <si>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</si>
  <si>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</si>
  <si>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</si>
  <si>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</si>
  <si>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</si>
  <si>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</si>
  <si>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</si>
  <si>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</si>
  <si>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</si>
  <si>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</si>
  <si>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</si>
  <si>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</si>
  <si>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</si>
  <si>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</si>
  <si>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</si>
  <si>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</si>
  <si>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</si>
  <si>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</si>
  <si>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</si>
  <si>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</si>
  <si>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</si>
  <si>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</si>
  <si>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</si>
  <si>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</si>
  <si>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</si>
  <si>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</si>
  <si>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</si>
  <si>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</si>
  <si>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</si>
  <si>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</si>
  <si>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</si>
  <si>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</si>
  <si>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</si>
  <si>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</si>
  <si>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</si>
  <si>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</si>
  <si>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</si>
  <si>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</si>
  <si>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</si>
  <si>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</si>
  <si>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</si>
  <si>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</si>
  <si>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</si>
  <si>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</si>
  <si>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</si>
  <si>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</si>
  <si>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</si>
  <si>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</si>
  <si>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</si>
  <si>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</si>
  <si>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</si>
  <si>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</si>
  <si>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</si>
  <si>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</si>
  <si>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</si>
  <si>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</si>
  <si>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</si>
  <si>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</si>
  <si>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</si>
  <si>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</si>
  <si>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</si>
  <si>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</si>
  <si>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</si>
  <si>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</si>
  <si>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</si>
  <si>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</si>
  <si>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</si>
  <si>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</si>
  <si>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</si>
  <si>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</si>
  <si>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</si>
  <si>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</si>
  <si>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</si>
  <si>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</si>
  <si>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</si>
  <si>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</si>
  <si>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</si>
  <si>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</si>
  <si>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</si>
  <si>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</si>
  <si>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</si>
  <si>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</si>
  <si>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</si>
  <si>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</si>
  <si>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</si>
  <si>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</si>
  <si>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</si>
  <si>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</si>
  <si>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</si>
  <si>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</si>
  <si>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</si>
  <si>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</si>
  <si>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</si>
  <si>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</si>
  <si>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</si>
  <si>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</si>
  <si>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</si>
  <si>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</si>
  <si>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</si>
  <si>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</si>
  <si>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</si>
  <si>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</si>
  <si>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</si>
  <si>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</si>
  <si>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</si>
  <si>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</si>
  <si>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</si>
  <si>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</si>
  <si>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</si>
  <si>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</si>
  <si>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</si>
  <si>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</si>
  <si>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</si>
  <si>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</si>
  <si>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</si>
  <si>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</si>
  <si>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</si>
  <si>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</si>
  <si>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</si>
  <si>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</si>
  <si>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</si>
  <si>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</si>
  <si>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</si>
  <si>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</si>
  <si>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</si>
  <si>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</si>
  <si>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</si>
  <si>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</si>
  <si>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</si>
  <si>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</si>
  <si>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</si>
  <si>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</si>
  <si>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</si>
  <si>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</si>
  <si>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</si>
  <si>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</si>
  <si>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</si>
  <si>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</si>
  <si>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</si>
  <si>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</si>
  <si>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</si>
  <si>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</si>
  <si>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</si>
  <si>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</si>
  <si>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</si>
  <si>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</si>
  <si>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</si>
  <si>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</si>
  <si>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</si>
  <si>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</si>
  <si>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</si>
  <si>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</si>
  <si>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</si>
  <si>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</si>
  <si>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</si>
  <si>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</si>
  <si>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</si>
  <si>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</si>
  <si>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</si>
  <si>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</si>
  <si>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</si>
  <si>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</si>
  <si>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</si>
  <si>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</si>
  <si>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</si>
  <si>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</si>
  <si>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</si>
  <si>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</si>
  <si>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</si>
  <si>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</si>
  <si>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</si>
  <si>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</si>
  <si>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</si>
  <si>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</si>
  <si>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</si>
  <si>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</si>
  <si>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</si>
  <si>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</si>
  <si>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</si>
  <si>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</si>
  <si>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</si>
  <si>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</si>
  <si>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</si>
  <si>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</si>
  <si>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</si>
  <si>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</si>
  <si>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</si>
  <si>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</si>
  <si>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</si>
  <si>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</si>
  <si>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</si>
  <si>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</si>
  <si>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</si>
  <si>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</si>
  <si>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</si>
  <si>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</si>
  <si>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</si>
  <si>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</si>
  <si>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</si>
  <si>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</si>
  <si>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</si>
  <si>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</si>
  <si>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</si>
  <si>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</si>
  <si>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</si>
  <si>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</si>
  <si>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</si>
  <si>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</si>
  <si>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</si>
  <si>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</si>
  <si>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</si>
  <si>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</si>
  <si>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</si>
  <si>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</si>
  <si>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</si>
  <si>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</si>
  <si>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</si>
  <si>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</si>
  <si>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</si>
  <si>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</si>
  <si>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</si>
  <si>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</si>
  <si>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</si>
  <si>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</si>
  <si>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</si>
  <si>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</si>
  <si>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</si>
  <si>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</si>
  <si>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</si>
  <si>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</si>
  <si>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</si>
  <si>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</si>
  <si>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</si>
  <si>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</si>
  <si>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</si>
  <si>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</si>
  <si>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</si>
  <si>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</si>
  <si>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</si>
  <si>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</si>
  <si>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</si>
  <si>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</si>
  <si>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</si>
  <si>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</si>
  <si>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</si>
  <si>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</si>
  <si>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</si>
  <si>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</si>
  <si>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</si>
  <si>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</si>
  <si>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</si>
  <si>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</si>
  <si>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</si>
  <si>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</si>
  <si>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</si>
  <si>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</si>
  <si>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</si>
  <si>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</si>
  <si>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</si>
  <si>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</si>
  <si>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</si>
  <si>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</si>
  <si>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</si>
  <si>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</si>
  <si>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</si>
  <si>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</si>
  <si>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</si>
  <si>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</si>
  <si>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</si>
  <si>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</si>
  <si>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</si>
  <si>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</si>
  <si>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</si>
  <si>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</si>
  <si>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</si>
  <si>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</si>
  <si>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</si>
  <si>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</si>
  <si>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</si>
  <si>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</si>
  <si>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</si>
  <si>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</si>
  <si>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</si>
  <si>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</si>
  <si>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</si>
  <si>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</si>
  <si>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</si>
  <si>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</si>
  <si>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</si>
  <si>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</si>
  <si>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</si>
  <si>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</si>
  <si>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</si>
  <si>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</si>
  <si>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</si>
  <si>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</si>
  <si>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</si>
  <si>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</si>
  <si>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</si>
  <si>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</si>
  <si>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</si>
  <si>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</si>
  <si>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</si>
  <si>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</si>
  <si>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</si>
  <si>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</si>
  <si>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</si>
  <si>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</si>
  <si>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</si>
  <si>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</si>
  <si>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</si>
  <si>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</si>
  <si>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</si>
  <si>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</si>
  <si>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</si>
  <si>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</si>
  <si>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</si>
  <si>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</si>
  <si>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</si>
  <si>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</si>
  <si>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</si>
  <si>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</si>
  <si>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</si>
  <si>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</si>
  <si>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</si>
  <si>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</si>
  <si>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</si>
  <si>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</si>
  <si>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</si>
  <si>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</si>
  <si>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</si>
  <si>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</si>
  <si>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</si>
  <si>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</si>
  <si>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</si>
  <si>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</si>
  <si>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</si>
  <si>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</si>
  <si>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</si>
  <si>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</si>
  <si>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</si>
  <si>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</si>
  <si>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</si>
  <si>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</si>
  <si>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</si>
  <si>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</si>
  <si>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</si>
  <si>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</si>
  <si>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</si>
  <si>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</si>
  <si>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</si>
  <si>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</si>
  <si>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</si>
  <si>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</si>
  <si>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</si>
  <si>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</si>
  <si>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</si>
  <si>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</si>
  <si>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</si>
  <si>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</si>
  <si>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</si>
  <si>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</si>
  <si>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</si>
  <si>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</si>
  <si>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</si>
  <si>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</si>
  <si>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</si>
  <si>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</si>
  <si>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</si>
  <si>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</si>
  <si>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</si>
  <si>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</si>
  <si>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</si>
  <si>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</si>
  <si>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</si>
  <si>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</si>
  <si>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</si>
  <si>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</si>
  <si>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</si>
  <si>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</si>
  <si>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</si>
  <si>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</si>
  <si>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</si>
  <si>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</si>
  <si>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</si>
  <si>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</si>
  <si>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</si>
  <si>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</si>
  <si>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</si>
  <si>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</si>
  <si>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</si>
  <si>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</si>
  <si>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</si>
  <si>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</si>
  <si>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</si>
  <si>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</si>
  <si>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</si>
  <si>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</si>
  <si>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</si>
  <si>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</si>
  <si>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</si>
  <si>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</si>
  <si>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</si>
  <si>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</si>
  <si>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</si>
  <si>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</si>
  <si>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</si>
  <si>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</si>
  <si>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</si>
  <si>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</si>
  <si>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</si>
  <si>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</si>
  <si>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</si>
  <si>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</si>
  <si>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</si>
  <si>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</si>
  <si>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</si>
  <si>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</si>
  <si>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</si>
  <si>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</si>
  <si>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</si>
  <si>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</si>
  <si>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</si>
  <si>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</si>
  <si>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</si>
  <si>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</si>
  <si>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</si>
  <si>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</si>
  <si>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</si>
  <si>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</si>
  <si>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</si>
  <si>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</si>
  <si>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</si>
  <si>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</si>
  <si>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</si>
  <si>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</si>
  <si>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</si>
  <si>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</si>
  <si>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</si>
  <si>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</si>
  <si>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</si>
  <si>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</si>
  <si>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</si>
  <si>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</si>
  <si>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</si>
  <si>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</si>
  <si>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</si>
  <si>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</si>
  <si>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</si>
  <si>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</si>
  <si>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</si>
  <si>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</si>
  <si>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</si>
  <si>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</si>
  <si>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</si>
  <si>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</si>
  <si>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</si>
  <si>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</si>
  <si>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</si>
  <si>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</si>
  <si>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</si>
  <si>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</si>
  <si>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</si>
  <si>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</si>
  <si>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</si>
  <si>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</si>
  <si>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</si>
  <si>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</si>
  <si>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</si>
  <si>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</si>
  <si>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</si>
  <si>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</si>
  <si>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</si>
  <si>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</si>
  <si>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</si>
  <si>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</si>
  <si>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</si>
  <si>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</si>
  <si>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</si>
  <si>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</si>
  <si>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</si>
  <si>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</si>
  <si>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</si>
  <si>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</si>
  <si>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</si>
  <si>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</si>
  <si>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</si>
  <si>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</si>
  <si>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</si>
  <si>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</si>
  <si>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</si>
  <si>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</si>
  <si>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</si>
  <si>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</si>
  <si>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</si>
  <si>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</si>
  <si>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</si>
  <si>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</si>
  <si>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</si>
  <si>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</si>
  <si>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</si>
  <si>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</si>
  <si>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</si>
  <si>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</si>
  <si>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</si>
  <si>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</si>
  <si>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</si>
  <si>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</si>
  <si>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</si>
  <si>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</si>
  <si>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</si>
  <si>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</si>
  <si>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</si>
  <si>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</si>
  <si>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</si>
  <si>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</si>
  <si>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</si>
  <si>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</si>
  <si>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</si>
  <si>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</si>
  <si>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</si>
  <si>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</si>
  <si>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</si>
  <si>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</si>
  <si>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</si>
  <si>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</si>
  <si>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</si>
  <si>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</si>
  <si>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</si>
  <si>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</si>
  <si>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</si>
  <si>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</si>
  <si>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</si>
  <si>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</si>
  <si>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</si>
  <si>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</si>
  <si>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</si>
  <si>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</si>
  <si>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</si>
  <si>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</si>
  <si>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</si>
  <si>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</si>
  <si>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</si>
  <si>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</si>
  <si>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</si>
  <si>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</si>
  <si>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</si>
  <si>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</si>
  <si>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</si>
  <si>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</si>
  <si>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</si>
  <si>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</si>
  <si>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</si>
  <si>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</si>
  <si>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</si>
  <si>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</si>
  <si>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</si>
  <si>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</si>
  <si>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</si>
  <si>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</si>
  <si>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</si>
  <si>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</si>
  <si>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</si>
  <si>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</si>
  <si>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</si>
  <si>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</si>
  <si>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</si>
  <si>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</si>
  <si>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</si>
  <si>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</si>
  <si>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</si>
  <si>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</si>
  <si>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</si>
  <si>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</si>
  <si>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</si>
  <si>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</si>
  <si>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</si>
  <si>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</si>
  <si>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</si>
  <si>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</si>
  <si>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</si>
  <si>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</si>
  <si>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</si>
  <si>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</si>
  <si>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</si>
  <si>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</si>
  <si>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</si>
  <si>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</si>
  <si>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</si>
  <si>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</si>
  <si>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</si>
  <si>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</si>
  <si>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</si>
  <si>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</si>
  <si>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</si>
  <si>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</si>
  <si>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</si>
  <si>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</si>
  <si>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</si>
  <si>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</si>
  <si>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</si>
  <si>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</si>
  <si>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</si>
  <si>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</si>
  <si>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</si>
  <si>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</si>
  <si>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</si>
  <si>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</si>
  <si>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</si>
  <si>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</si>
  <si>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</si>
  <si>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</si>
  <si>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</si>
  <si>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</si>
  <si>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</si>
  <si>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</si>
  <si>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</si>
  <si>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</si>
  <si>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</si>
  <si>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</si>
  <si>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</si>
  <si>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</si>
  <si>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</si>
  <si>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</si>
  <si>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</si>
  <si>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</si>
  <si>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</si>
  <si>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</si>
  <si>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</si>
  <si>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</si>
  <si>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</si>
  <si>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</si>
  <si>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</si>
  <si>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</si>
  <si>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</si>
  <si>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</si>
  <si>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</si>
  <si>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</si>
  <si>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</si>
  <si>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</si>
  <si>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</si>
  <si>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</si>
  <si>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</si>
  <si>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</si>
  <si>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</si>
  <si>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</si>
  <si>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</si>
  <si>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</si>
  <si>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</si>
  <si>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</si>
  <si>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</si>
  <si>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</si>
  <si>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</si>
  <si>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</si>
  <si>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</si>
  <si>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</si>
  <si>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</si>
  <si>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</si>
  <si>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</si>
  <si>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</si>
  <si>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</si>
  <si>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</si>
  <si>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</si>
  <si>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</si>
  <si>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</si>
  <si>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</si>
  <si>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</si>
  <si>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</si>
  <si>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</si>
  <si>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</si>
  <si>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</si>
  <si>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</si>
  <si>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</si>
  <si>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</si>
  <si>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</si>
  <si>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</si>
  <si>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</si>
  <si>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</si>
  <si>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</si>
  <si>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</si>
  <si>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</si>
  <si>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</si>
  <si>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</si>
  <si>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</si>
  <si>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</si>
  <si>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</si>
  <si>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</si>
  <si>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</si>
  <si>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</si>
  <si>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</si>
  <si>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</si>
  <si>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</si>
  <si>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</si>
  <si>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</si>
  <si>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</si>
  <si>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</si>
  <si>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</si>
  <si>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</si>
  <si>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</si>
  <si>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</si>
  <si>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</si>
  <si>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</si>
  <si>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</si>
  <si>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</si>
  <si>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</si>
  <si>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</si>
  <si>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</si>
  <si>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</si>
  <si>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</si>
  <si>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</si>
  <si>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</si>
  <si>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</si>
  <si>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</si>
  <si>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</si>
  <si>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</si>
  <si>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</si>
  <si>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</si>
  <si>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</si>
  <si>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</si>
  <si>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</si>
  <si>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</si>
  <si>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</si>
  <si>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</si>
  <si>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</si>
  <si>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</si>
  <si>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</si>
  <si>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</si>
  <si>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</si>
  <si>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</si>
  <si>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</si>
  <si>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</si>
  <si>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</si>
  <si>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</si>
  <si>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</si>
  <si>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</si>
  <si>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</si>
  <si>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</si>
  <si>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</si>
  <si>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</si>
  <si>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</si>
  <si>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</si>
  <si>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</si>
  <si>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</si>
  <si>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</si>
  <si>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</si>
  <si>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</si>
  <si>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</si>
  <si>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</si>
  <si>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</si>
  <si>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</si>
  <si>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</si>
  <si>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</si>
  <si>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</si>
  <si>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</si>
  <si>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</si>
  <si>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</si>
  <si>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</si>
  <si>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</si>
  <si>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</si>
  <si>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</si>
  <si>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</si>
  <si>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</si>
  <si>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</si>
  <si>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</si>
  <si>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</si>
  <si>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</si>
  <si>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</si>
  <si>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</si>
  <si>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</si>
  <si>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</si>
  <si>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</si>
  <si>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</si>
  <si>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</si>
  <si>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</si>
  <si>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</si>
  <si>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</si>
  <si>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</si>
  <si>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</si>
  <si>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</si>
  <si>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</si>
  <si>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</si>
  <si>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</si>
  <si>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</si>
  <si>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</si>
  <si>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</si>
  <si>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</si>
  <si>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</si>
  <si>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</si>
  <si>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</si>
  <si>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</si>
  <si>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</si>
  <si>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</si>
  <si>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</si>
  <si>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</si>
  <si>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</si>
  <si>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</si>
  <si>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</si>
  <si>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</si>
  <si>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</si>
  <si>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</si>
  <si>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</si>
  <si>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</si>
  <si>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</si>
  <si>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</si>
  <si>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</si>
  <si>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</si>
  <si>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</si>
  <si>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</si>
  <si>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</si>
  <si>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</si>
  <si>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</si>
  <si>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</si>
  <si>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</si>
  <si>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</si>
  <si>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</si>
  <si>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</si>
  <si>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</si>
  <si>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</si>
  <si>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</si>
  <si>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</si>
  <si>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</si>
  <si>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</si>
  <si>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</si>
  <si>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</si>
  <si>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</si>
  <si>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</si>
  <si>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</si>
  <si>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</si>
  <si>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</si>
  <si>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</si>
  <si>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</si>
  <si>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</si>
  <si>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</si>
  <si>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</si>
  <si>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</si>
  <si>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</si>
  <si>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</si>
  <si>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</si>
  <si>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</si>
  <si>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</si>
  <si>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</si>
  <si>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</si>
  <si>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</si>
  <si>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</si>
  <si>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</si>
  <si>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</si>
  <si>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</si>
  <si>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</si>
  <si>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</si>
  <si>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</si>
  <si>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</si>
  <si>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</si>
  <si>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</si>
  <si>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</si>
  <si>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</si>
  <si>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</si>
  <si>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</si>
  <si>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</si>
  <si>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</si>
  <si>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</si>
  <si>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</si>
  <si>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</si>
  <si>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</si>
  <si>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</si>
  <si>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</si>
  <si>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</si>
  <si>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</si>
  <si>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</si>
  <si>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</si>
  <si>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</si>
  <si>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</si>
  <si>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</si>
  <si>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</si>
  <si>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</si>
  <si>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</si>
  <si>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</si>
  <si>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</si>
  <si>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</si>
  <si>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</si>
  <si>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</si>
  <si>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</si>
  <si>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</si>
  <si>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</si>
  <si>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</si>
  <si>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</si>
  <si>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</si>
  <si>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</si>
  <si>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</si>
  <si>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</si>
  <si>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</si>
  <si>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</si>
  <si>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</si>
  <si>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</si>
  <si>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</si>
  <si>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</si>
  <si>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</si>
  <si>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</si>
  <si>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</si>
  <si>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</si>
  <si>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</si>
  <si>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</si>
  <si>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</si>
  <si>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</si>
  <si>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</si>
  <si>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</si>
  <si>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</si>
  <si>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</si>
  <si>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</si>
  <si>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</si>
  <si>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</si>
  <si>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</si>
  <si>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</si>
  <si>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</si>
  <si>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</si>
  <si>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</si>
  <si>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</si>
  <si>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</si>
  <si>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</si>
  <si>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</si>
  <si>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</si>
  <si>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</si>
  <si>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</si>
  <si>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</si>
  <si>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</si>
  <si>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</si>
  <si>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</si>
  <si>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</si>
  <si>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</si>
  <si>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</si>
  <si>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</si>
  <si>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</si>
  <si>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</si>
  <si>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</si>
  <si>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</si>
  <si>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</si>
  <si>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</si>
  <si>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</si>
  <si>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</si>
  <si>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</si>
  <si>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</si>
  <si>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</si>
  <si>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</si>
  <si>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</si>
  <si>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</si>
  <si>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</si>
  <si>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</si>
  <si>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</si>
  <si>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</si>
  <si>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</si>
  <si>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</si>
  <si>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</si>
  <si>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</si>
  <si>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</si>
  <si>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</si>
  <si>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</si>
  <si>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</si>
  <si>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</si>
  <si>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</si>
  <si>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</si>
  <si>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</si>
  <si>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</si>
  <si>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</si>
  <si>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</si>
  <si>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</si>
  <si>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</si>
  <si>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</si>
  <si>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</si>
  <si>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</si>
  <si>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</si>
  <si>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</si>
  <si>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</si>
  <si>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</si>
  <si>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</si>
  <si>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</si>
  <si>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</si>
  <si>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</si>
  <si>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</si>
  <si>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</si>
  <si>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</si>
  <si>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</si>
  <si>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</si>
  <si>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</si>
  <si>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</si>
  <si>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</si>
  <si>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</si>
  <si>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</si>
  <si>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</si>
  <si>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</si>
  <si>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</si>
  <si>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</si>
  <si>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</si>
  <si>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</si>
  <si>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</si>
  <si>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</si>
  <si>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</si>
  <si>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</si>
  <si>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</si>
  <si>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</si>
  <si>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</si>
  <si>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</si>
  <si>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</si>
  <si>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</si>
  <si>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</si>
  <si>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</si>
  <si>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</si>
  <si>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</si>
  <si>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</si>
  <si>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</si>
  <si>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</si>
  <si>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</si>
  <si>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</si>
  <si>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</si>
  <si>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</si>
  <si>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</si>
  <si>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</si>
  <si>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</si>
  <si>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</si>
  <si>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</si>
  <si>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</si>
  <si>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</si>
  <si>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</si>
  <si>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</si>
  <si>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</si>
  <si>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</si>
  <si>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</si>
  <si>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</si>
  <si>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</si>
  <si>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</si>
  <si>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</si>
  <si>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</si>
  <si>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</si>
  <si>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</si>
  <si>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</si>
  <si>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</si>
  <si>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</si>
  <si>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</si>
  <si>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</si>
  <si>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</si>
  <si>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</si>
  <si>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</si>
  <si>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</si>
  <si>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</si>
  <si>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</si>
  <si>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</si>
  <si>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</si>
  <si>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</si>
  <si>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</si>
  <si>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</si>
  <si>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</si>
  <si>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</si>
  <si>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</si>
  <si>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</si>
  <si>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</si>
  <si>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</si>
  <si>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</si>
  <si>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</si>
  <si>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</si>
  <si>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</si>
  <si>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</si>
  <si>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</si>
  <si>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</si>
  <si>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</si>
  <si>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</si>
  <si>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</si>
  <si>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</si>
  <si>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</si>
  <si>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</si>
  <si>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</si>
  <si>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</si>
  <si>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</si>
  <si>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</si>
  <si>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</si>
  <si>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</si>
  <si>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</si>
  <si>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</si>
  <si>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</si>
  <si>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</si>
  <si>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</si>
  <si>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</si>
  <si>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</si>
  <si>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</si>
  <si>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</si>
  <si>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</si>
  <si>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</si>
  <si>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</si>
  <si>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</si>
  <si>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</si>
  <si>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</si>
  <si>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</si>
  <si>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</si>
  <si>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</si>
  <si>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</si>
  <si>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</si>
  <si>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</si>
  <si>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</si>
  <si>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</si>
  <si>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</si>
  <si>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</si>
  <si>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</si>
  <si>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</si>
  <si>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</si>
  <si>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</si>
  <si>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</si>
  <si>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</si>
  <si>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</si>
  <si>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</si>
  <si>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</si>
  <si>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</si>
  <si>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</si>
  <si>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</si>
  <si>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</si>
  <si>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</si>
  <si>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</si>
  <si>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</si>
  <si>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</si>
  <si>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</si>
  <si>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</si>
  <si>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</si>
  <si>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</si>
  <si>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</si>
  <si>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</si>
  <si>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</si>
  <si>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</si>
  <si>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</si>
  <si>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</si>
  <si>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</si>
  <si>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</si>
  <si>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</si>
  <si>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</si>
  <si>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</si>
  <si>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</si>
  <si>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</si>
  <si>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</si>
  <si>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</si>
  <si>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</si>
  <si>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</si>
  <si>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</si>
  <si>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</si>
  <si>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</si>
  <si>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</si>
  <si>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</si>
  <si>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</si>
  <si>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</si>
  <si>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</si>
  <si>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</si>
  <si>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</si>
  <si>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</si>
  <si>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</si>
  <si>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</si>
  <si>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</si>
  <si>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</si>
  <si>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</si>
  <si>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</si>
  <si>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</si>
  <si>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</si>
  <si>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</si>
  <si>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</si>
  <si>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</si>
  <si>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</si>
  <si>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</si>
  <si>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</si>
  <si>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</si>
  <si>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</si>
  <si>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</si>
  <si>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</si>
  <si>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</si>
  <si>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</si>
  <si>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</si>
  <si>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</si>
  <si>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</si>
  <si>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</si>
  <si>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</si>
  <si>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</si>
  <si>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</si>
  <si>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</si>
  <si>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</si>
  <si>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</si>
  <si>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</si>
  <si>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</si>
  <si>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</si>
  <si>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</si>
  <si>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</si>
  <si>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</si>
  <si>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</si>
  <si>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</si>
  <si>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</si>
  <si>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</si>
  <si>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</si>
  <si>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</si>
  <si>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</si>
  <si>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</si>
  <si>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</si>
  <si>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</si>
  <si>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</si>
  <si>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</si>
  <si>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</si>
  <si>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</si>
  <si>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</si>
  <si>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</si>
  <si>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</si>
  <si>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</si>
  <si>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</si>
  <si>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</si>
  <si>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</si>
  <si>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</si>
  <si>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</si>
  <si>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</si>
  <si>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</si>
  <si>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</si>
  <si>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</si>
  <si>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</si>
  <si>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</si>
  <si>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</si>
  <si>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</si>
  <si>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</si>
  <si>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</si>
  <si>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</si>
  <si>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</si>
  <si>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</si>
  <si>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</si>
  <si>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</si>
  <si>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</si>
  <si>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</si>
  <si>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</si>
  <si>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</si>
  <si>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</si>
  <si>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</si>
  <si>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</si>
  <si>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</si>
  <si>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</si>
  <si>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</si>
  <si>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</si>
  <si>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</si>
  <si>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</si>
  <si>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</si>
  <si>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</si>
  <si>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</si>
  <si>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</si>
  <si>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</si>
  <si>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</si>
  <si>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</si>
  <si>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</si>
  <si>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</si>
  <si>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</si>
  <si>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</si>
  <si>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</si>
  <si>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</si>
  <si>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</si>
  <si>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</si>
  <si>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</si>
  <si>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</si>
  <si>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</si>
  <si>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</si>
  <si>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</si>
  <si>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</si>
  <si>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</si>
  <si>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</si>
  <si>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</si>
  <si>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</si>
  <si>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</si>
  <si>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</si>
  <si>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</si>
  <si>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</si>
  <si>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</si>
  <si>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</si>
  <si>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</si>
  <si>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</si>
  <si>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</si>
  <si>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</si>
  <si>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</si>
  <si>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</si>
  <si>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</si>
  <si>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</si>
  <si>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</si>
  <si>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</si>
  <si>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</si>
  <si>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</si>
  <si>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</si>
  <si>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</si>
  <si>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</si>
  <si>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</si>
  <si>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</si>
  <si>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</si>
  <si>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</si>
  <si>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</si>
  <si>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</si>
  <si>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</si>
  <si>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</si>
  <si>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</si>
  <si>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</si>
  <si>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</si>
  <si>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</si>
  <si>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</si>
  <si>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</si>
  <si>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</si>
  <si>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</si>
  <si>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</si>
  <si>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</si>
  <si>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</si>
  <si>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</si>
  <si>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</si>
  <si>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</si>
  <si>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</si>
  <si>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</si>
  <si>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</si>
  <si>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</si>
  <si>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</si>
  <si>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</si>
  <si>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</si>
  <si>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</si>
  <si>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</si>
  <si>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</si>
  <si>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</si>
  <si>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</si>
  <si>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</si>
  <si>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</si>
  <si>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</si>
  <si>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</si>
  <si>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</si>
  <si>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</si>
  <si>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</si>
  <si>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</si>
  <si>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</si>
  <si>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</si>
  <si>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</si>
  <si>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</si>
  <si>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</si>
  <si>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</si>
  <si>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</si>
  <si>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</si>
  <si>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</si>
  <si>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</si>
  <si>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</si>
  <si>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</si>
  <si>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</si>
  <si>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</si>
  <si>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</si>
  <si>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</si>
  <si>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</si>
  <si>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</si>
  <si>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</si>
  <si>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</si>
  <si>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</si>
  <si>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</si>
  <si>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</si>
  <si>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</si>
  <si>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</si>
  <si>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</si>
  <si>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</si>
  <si>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</si>
  <si>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</si>
  <si>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</si>
  <si>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</si>
  <si>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</si>
  <si>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</si>
  <si>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</si>
  <si>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</si>
  <si>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</si>
  <si>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</si>
  <si>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</si>
  <si>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</si>
  <si>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</si>
  <si>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</si>
  <si>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</si>
  <si>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</si>
  <si>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</si>
  <si>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</si>
  <si>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</si>
  <si>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</si>
  <si>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</si>
  <si>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</si>
  <si>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</si>
  <si>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</si>
  <si>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</si>
  <si>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</si>
  <si>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</si>
  <si>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</si>
  <si>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</si>
  <si>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</si>
  <si>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</si>
  <si>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</si>
  <si>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</si>
  <si>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</si>
  <si>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</si>
  <si>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</si>
  <si>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</si>
  <si>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</si>
  <si>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</si>
  <si>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</si>
  <si>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</si>
  <si>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</si>
  <si>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</si>
  <si>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</si>
  <si>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</si>
  <si>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</si>
  <si>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</si>
  <si>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</si>
  <si>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</si>
  <si>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</si>
  <si>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</si>
  <si>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</si>
  <si>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</si>
  <si>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</si>
  <si>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</si>
  <si>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</si>
  <si>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</si>
  <si>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</si>
  <si>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</si>
  <si>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</si>
  <si>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</si>
  <si>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</si>
  <si>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</si>
  <si>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</si>
  <si>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</si>
  <si>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</si>
  <si>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</si>
  <si>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</si>
  <si>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</si>
  <si>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</si>
  <si>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</si>
  <si>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</si>
  <si>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</si>
  <si>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</si>
  <si>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</si>
  <si>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</si>
  <si>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</si>
  <si>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</si>
  <si>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</si>
  <si>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</si>
  <si>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</si>
  <si>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</si>
  <si>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</si>
  <si>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</si>
  <si>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</si>
  <si>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</si>
  <si>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</si>
  <si>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</si>
  <si>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</si>
  <si>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</si>
  <si>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</si>
  <si>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</si>
  <si>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</si>
  <si>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</si>
  <si>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</si>
  <si>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</si>
  <si>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</si>
  <si>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</si>
  <si>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</si>
  <si>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</si>
  <si>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</si>
  <si>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</si>
  <si>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</si>
  <si>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</si>
  <si>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</si>
  <si>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</si>
  <si>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</si>
  <si>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</si>
  <si>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</si>
  <si>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</si>
  <si>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</si>
  <si>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</si>
  <si>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</si>
  <si>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</si>
  <si>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</si>
  <si>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</si>
  <si>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</si>
  <si>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</si>
  <si>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</si>
  <si>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</si>
  <si>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</si>
  <si>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</si>
  <si>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</si>
  <si>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</si>
  <si>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</si>
  <si>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</si>
  <si>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</si>
  <si>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</si>
  <si>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</si>
  <si>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</si>
  <si>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</si>
  <si>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</si>
  <si>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</si>
  <si>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</si>
  <si>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</si>
  <si>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</si>
  <si>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</si>
  <si>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</si>
  <si>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</si>
  <si>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</si>
  <si>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</si>
  <si>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</si>
  <si>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</si>
  <si>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</si>
  <si>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</si>
  <si>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</si>
  <si>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</si>
  <si>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</si>
  <si>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</si>
  <si>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</si>
  <si>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</si>
  <si>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</si>
  <si>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</si>
  <si>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</si>
  <si>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</si>
  <si>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</si>
  <si>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</si>
  <si>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</si>
  <si>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</si>
  <si>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</si>
  <si>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</si>
  <si>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</si>
  <si>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</si>
  <si>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</si>
  <si>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</si>
  <si>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</si>
  <si>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</si>
  <si>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</si>
  <si>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</si>
  <si>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</si>
  <si>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</si>
  <si>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</si>
  <si>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</si>
  <si>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</si>
  <si>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</si>
  <si>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</si>
  <si>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</si>
  <si>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</si>
  <si>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</si>
  <si>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</si>
  <si>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</si>
  <si>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</si>
  <si>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</si>
  <si>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</si>
  <si>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</si>
  <si>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</si>
  <si>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</si>
  <si>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</si>
  <si>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</si>
  <si>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</si>
  <si>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</si>
  <si>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</si>
  <si>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</si>
  <si>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</si>
  <si>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</si>
  <si>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</si>
  <si>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</si>
  <si>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</si>
  <si>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</si>
  <si>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</si>
  <si>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</si>
  <si>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</si>
  <si>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</si>
  <si>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</si>
  <si>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</si>
  <si>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</si>
  <si>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</si>
  <si>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</si>
  <si>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</si>
  <si>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</si>
  <si>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</si>
  <si>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</si>
  <si>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</si>
  <si>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</si>
  <si>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</si>
  <si>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</si>
  <si>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</si>
  <si>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</si>
  <si>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</si>
  <si>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</si>
  <si>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</si>
  <si>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</si>
  <si>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</si>
  <si>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</si>
  <si>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</si>
  <si>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</si>
  <si>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</si>
  <si>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</si>
  <si>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</si>
  <si>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</si>
  <si>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</si>
  <si>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</si>
  <si>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</si>
  <si>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</si>
  <si>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</si>
  <si>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</si>
  <si>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</si>
  <si>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</si>
  <si>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</si>
  <si>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</si>
  <si>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</si>
  <si>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</si>
  <si>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</si>
  <si>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</si>
  <si>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</si>
  <si>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</si>
  <si>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</si>
  <si>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</si>
  <si>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</si>
  <si>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</si>
  <si>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</si>
  <si>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</si>
  <si>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</si>
  <si>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</si>
  <si>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</si>
  <si>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</si>
  <si>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</si>
  <si>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</si>
  <si>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</si>
  <si>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</si>
  <si>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</si>
  <si>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</si>
  <si>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</si>
  <si>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</si>
  <si>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</si>
  <si>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</si>
  <si>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</si>
  <si>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</si>
  <si>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</si>
  <si>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</si>
  <si>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</si>
  <si>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</si>
  <si>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</si>
  <si>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</si>
  <si>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</si>
  <si>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</si>
  <si>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</si>
  <si>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</si>
  <si>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</si>
  <si>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</si>
  <si>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</si>
  <si>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</si>
  <si>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</si>
  <si>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</si>
  <si>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</si>
  <si>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</si>
  <si>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</si>
  <si>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</si>
  <si>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</si>
  <si>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</si>
  <si>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</si>
  <si>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</si>
  <si>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</si>
  <si>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</si>
  <si>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</si>
  <si>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</si>
  <si>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</si>
  <si>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</si>
  <si>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</si>
  <si>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</si>
  <si>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</si>
  <si>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</si>
  <si>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</si>
  <si>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</si>
  <si>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</si>
  <si>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</si>
  <si>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</si>
  <si>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</si>
  <si>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</si>
  <si>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</si>
  <si>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</si>
  <si>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</si>
  <si>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</si>
  <si>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</si>
  <si>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</si>
  <si>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</si>
  <si>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</si>
  <si>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</si>
  <si>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</si>
  <si>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</si>
  <si>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</si>
  <si>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</si>
  <si>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</si>
  <si>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</si>
  <si>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</si>
  <si>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</si>
  <si>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</si>
  <si>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</si>
  <si>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</si>
  <si>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</si>
  <si>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</si>
  <si>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</si>
  <si>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</si>
  <si>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</si>
  <si>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</si>
  <si>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</si>
  <si>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</si>
  <si>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</si>
  <si>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</si>
  <si>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</si>
  <si>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</si>
  <si>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</si>
  <si>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</si>
  <si>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</si>
  <si>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</si>
  <si>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</si>
  <si>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</si>
  <si>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</si>
  <si>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</si>
  <si>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</si>
  <si>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</si>
  <si>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</si>
  <si>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</si>
  <si>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</si>
  <si>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</si>
  <si>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</si>
  <si>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</si>
  <si>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</si>
  <si>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</si>
  <si>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</si>
  <si>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</si>
  <si>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</si>
  <si>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</si>
  <si>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</si>
  <si>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</si>
  <si>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</si>
  <si>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</si>
  <si>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</si>
  <si>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</si>
  <si>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</si>
  <si>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</si>
  <si>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</si>
  <si>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</si>
  <si>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</si>
  <si>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</si>
  <si>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</si>
  <si>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</si>
  <si>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</si>
  <si>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</si>
  <si>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</si>
  <si>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</si>
  <si>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</si>
  <si>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</si>
  <si>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</si>
  <si>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</si>
  <si>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</si>
  <si>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</si>
  <si>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</si>
  <si>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</si>
  <si>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</si>
  <si>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</si>
  <si>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</si>
  <si>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</si>
  <si>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</si>
  <si>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</si>
  <si>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</si>
  <si>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</si>
  <si>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</si>
  <si>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</si>
  <si>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</si>
  <si>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</si>
  <si>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</si>
  <si>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</si>
  <si>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</si>
  <si>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</si>
  <si>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</si>
  <si>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</si>
  <si>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</si>
  <si>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</si>
  <si>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</si>
  <si>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</si>
  <si>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</si>
  <si>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</si>
  <si>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</si>
  <si>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</si>
  <si>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</si>
  <si>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</si>
  <si>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</si>
  <si>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</si>
  <si>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</si>
  <si>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</si>
  <si>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</si>
  <si>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</si>
  <si>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</si>
  <si>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</si>
  <si>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</si>
  <si>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</si>
  <si>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</si>
  <si>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</si>
  <si>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</si>
  <si>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</si>
  <si>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</si>
  <si>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</si>
  <si>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</si>
  <si>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</si>
  <si>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</si>
  <si>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</si>
  <si>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</si>
  <si>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</si>
  <si>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</si>
  <si>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</si>
  <si>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</si>
  <si>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</si>
  <si>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</si>
  <si>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</si>
  <si>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</si>
  <si>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</si>
  <si>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</si>
  <si>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</si>
  <si>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</si>
  <si>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</si>
  <si>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</si>
  <si>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</si>
  <si>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</si>
  <si>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</si>
  <si>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</si>
  <si>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</si>
  <si>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</si>
  <si>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</si>
  <si>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</si>
  <si>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</si>
  <si>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</si>
  <si>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</si>
  <si>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</si>
  <si>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</si>
  <si>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</si>
  <si>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</si>
  <si>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</si>
  <si>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</si>
  <si>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</si>
  <si>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</si>
  <si>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</si>
  <si>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</si>
  <si>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</si>
  <si>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</si>
  <si>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</si>
  <si>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</si>
  <si>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</si>
  <si>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</si>
  <si>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</si>
  <si>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</si>
  <si>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</si>
  <si>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</si>
  <si>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</si>
  <si>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</si>
  <si>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</si>
  <si>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</si>
  <si>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</si>
  <si>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</si>
  <si>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</si>
  <si>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</si>
  <si>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</si>
  <si>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</si>
  <si>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</si>
  <si>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</si>
  <si>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</si>
  <si>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</si>
  <si>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</si>
  <si>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</si>
  <si>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</si>
  <si>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</si>
  <si>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</si>
  <si>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</si>
  <si>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</si>
  <si>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</si>
  <si>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</si>
  <si>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</si>
  <si>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</si>
  <si>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</si>
  <si>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</si>
  <si>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</si>
  <si>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</si>
  <si>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</si>
  <si>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</si>
  <si>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</si>
  <si>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</si>
  <si>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</si>
  <si>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</si>
  <si>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</si>
  <si>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</si>
  <si>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</si>
  <si>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</si>
  <si>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</si>
  <si>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</si>
  <si>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</si>
  <si>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</si>
  <si>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</si>
  <si>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</si>
  <si>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</si>
  <si>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</si>
  <si>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</si>
  <si>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</si>
  <si>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</si>
  <si>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</si>
  <si>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</si>
  <si>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</si>
  <si>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</si>
  <si>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</si>
  <si>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</si>
  <si>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</si>
  <si>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</si>
  <si>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</si>
  <si>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</si>
  <si>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</si>
  <si>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</si>
  <si>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</si>
  <si>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</si>
  <si>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</si>
  <si>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</si>
  <si>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</si>
  <si>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</si>
  <si>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</si>
  <si>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</si>
  <si>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</si>
  <si>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</si>
  <si>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</si>
  <si>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</si>
  <si>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</si>
  <si>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</si>
  <si>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</si>
  <si>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</si>
  <si>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</si>
  <si>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</si>
  <si>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</si>
  <si>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</si>
  <si>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</si>
  <si>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</si>
  <si>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</si>
  <si>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</si>
  <si>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</si>
  <si>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</si>
  <si>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</si>
  <si>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</si>
  <si>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</si>
  <si>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</si>
  <si>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</si>
  <si>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</si>
  <si>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</si>
  <si>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</si>
  <si>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</si>
  <si>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</si>
  <si>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</si>
  <si>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</si>
  <si>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</si>
  <si>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</si>
  <si>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</si>
  <si>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</si>
  <si>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</si>
  <si>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</si>
  <si>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</si>
  <si>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</si>
  <si>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</si>
  <si>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</si>
  <si>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</si>
  <si>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</si>
  <si>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</si>
  <si>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</si>
  <si>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</si>
  <si>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</si>
  <si>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</si>
  <si>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</si>
  <si>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</si>
  <si>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</si>
  <si>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</si>
  <si>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</si>
  <si>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</si>
  <si>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</si>
  <si>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</si>
  <si>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</si>
  <si>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</si>
  <si>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</si>
  <si>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</si>
  <si>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</si>
  <si>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</si>
  <si>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</si>
  <si>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</si>
  <si>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</si>
  <si>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</si>
  <si>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</si>
  <si>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</si>
  <si>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</si>
  <si>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</si>
  <si>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</si>
  <si>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</si>
  <si>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</si>
  <si>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</si>
  <si>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</si>
  <si>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</si>
  <si>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</si>
  <si>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</si>
  <si>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</si>
  <si>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</si>
  <si>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</si>
  <si>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</si>
  <si>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</si>
  <si>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</si>
  <si>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</si>
  <si>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</si>
  <si>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</si>
  <si>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</si>
  <si>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</si>
  <si>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</si>
  <si>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</si>
  <si>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</si>
  <si>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</si>
  <si>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</si>
  <si>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</si>
  <si>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</si>
  <si>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</si>
  <si>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</si>
  <si>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</si>
  <si>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</si>
  <si>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</si>
  <si>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</si>
  <si>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</si>
  <si>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</si>
  <si>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</si>
  <si>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</si>
  <si>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</si>
  <si>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</si>
  <si>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</si>
  <si>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</si>
  <si>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</si>
  <si>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</si>
  <si>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</si>
  <si>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</si>
  <si>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</si>
  <si>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</si>
  <si>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</si>
  <si>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</si>
  <si>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</si>
  <si>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</si>
  <si>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</si>
  <si>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</si>
  <si>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</si>
  <si>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</si>
  <si>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</si>
  <si>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</si>
  <si>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</si>
  <si>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</si>
  <si>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</si>
  <si>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</si>
  <si>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</si>
  <si>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</si>
  <si>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</si>
  <si>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</si>
  <si>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</si>
  <si>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</si>
  <si>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</si>
  <si>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</si>
  <si>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</si>
  <si>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</si>
  <si>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</si>
  <si>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</si>
  <si>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</si>
  <si>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</si>
  <si>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</si>
  <si>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</si>
  <si>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</si>
  <si>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</si>
  <si>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</si>
  <si>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</si>
  <si>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</si>
  <si>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</si>
  <si>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</si>
  <si>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</si>
  <si>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</si>
  <si>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</si>
  <si>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</si>
  <si>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</si>
  <si>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</si>
  <si>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</si>
  <si>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</si>
  <si>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</si>
  <si>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</si>
  <si>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</si>
  <si>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</si>
  <si>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</si>
  <si>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</si>
  <si>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</si>
  <si>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</si>
  <si>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</si>
  <si>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</si>
  <si>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</si>
  <si>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</si>
  <si>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</si>
  <si>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</si>
  <si>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</si>
  <si>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</si>
  <si>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</si>
  <si>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</si>
  <si>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</si>
  <si>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</si>
  <si>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</si>
  <si>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</si>
  <si>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</si>
  <si>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</si>
  <si>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</si>
  <si>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</si>
  <si>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</si>
  <si>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</si>
  <si>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</si>
  <si>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</si>
  <si>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</si>
  <si>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</si>
  <si>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</si>
  <si>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</si>
  <si>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</si>
  <si>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</si>
  <si>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</si>
  <si>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</si>
  <si>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</si>
  <si>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</si>
  <si>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</si>
  <si>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</si>
  <si>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</si>
  <si>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</si>
  <si>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</si>
  <si>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</si>
  <si>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</si>
  <si>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</si>
  <si>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</si>
  <si>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</si>
  <si>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</si>
  <si>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</si>
  <si>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</si>
  <si>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</si>
  <si>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</si>
  <si>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</si>
  <si>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</si>
  <si>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</si>
  <si>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</si>
  <si>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</si>
  <si>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</si>
  <si>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</si>
  <si>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</si>
  <si>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</si>
  <si>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</si>
  <si>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</si>
  <si>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</si>
  <si>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</si>
  <si>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</si>
  <si>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</si>
  <si>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</si>
  <si>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</si>
  <si>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</si>
  <si>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</si>
  <si>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</si>
  <si>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</si>
  <si>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</si>
  <si>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</si>
  <si>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</si>
  <si>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</si>
  <si>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</si>
  <si>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</si>
  <si>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</si>
  <si>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</si>
  <si>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</si>
  <si>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</si>
  <si>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</si>
  <si>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</si>
  <si>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</si>
  <si>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</si>
  <si>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</si>
  <si>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</si>
  <si>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</si>
  <si>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</si>
  <si>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</si>
  <si>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</si>
  <si>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</si>
  <si>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</si>
  <si>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</si>
  <si>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</si>
  <si>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</si>
  <si>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</si>
  <si>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</si>
  <si>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</si>
  <si>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</si>
  <si>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</si>
  <si>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</si>
  <si>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</si>
  <si>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</si>
  <si>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</si>
  <si>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</si>
  <si>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</si>
  <si>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</si>
  <si>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</si>
  <si>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</si>
  <si>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</si>
  <si>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</si>
  <si>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</si>
  <si>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</si>
  <si>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</si>
  <si>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</si>
  <si>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</si>
  <si>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</si>
  <si>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</si>
  <si>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</si>
  <si>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</si>
  <si>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</si>
  <si>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</si>
  <si>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</si>
  <si>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</si>
  <si>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</si>
  <si>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</si>
  <si>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</si>
  <si>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</si>
  <si>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</si>
  <si>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</si>
  <si>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</si>
  <si>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</si>
  <si>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</si>
  <si>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</si>
  <si>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</si>
  <si>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</si>
  <si>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</si>
  <si>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</si>
  <si>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</si>
  <si>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</si>
  <si>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</si>
  <si>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</si>
  <si>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</si>
  <si>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</si>
  <si>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</si>
  <si>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</si>
  <si>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</si>
  <si>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</si>
  <si>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</si>
  <si>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</si>
  <si>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</si>
  <si>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</si>
  <si>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</si>
  <si>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</si>
  <si>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</si>
  <si>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</si>
  <si>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</si>
  <si>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</si>
  <si>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</si>
  <si>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</si>
  <si>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</si>
  <si>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</si>
  <si>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</si>
  <si>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</si>
  <si>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</si>
  <si>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</si>
  <si>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</si>
  <si>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</si>
  <si>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</si>
  <si>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</si>
  <si>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</si>
  <si>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</si>
  <si>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</si>
  <si>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</si>
  <si>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</si>
  <si>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</si>
  <si>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</si>
  <si>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</si>
  <si>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</si>
  <si>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</si>
  <si>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</si>
  <si>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</si>
  <si>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</si>
  <si>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</si>
  <si>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</si>
  <si>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</si>
  <si>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</si>
  <si>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</si>
  <si>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</si>
  <si>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</si>
  <si>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</si>
  <si>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</si>
  <si>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</si>
  <si>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</si>
  <si>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</si>
  <si>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</si>
  <si>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</si>
  <si>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</si>
  <si>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</si>
  <si>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</si>
  <si>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</si>
  <si>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</si>
  <si>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</si>
  <si>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</si>
  <si>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</si>
  <si>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</si>
  <si>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</si>
  <si>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</si>
  <si>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</si>
  <si>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</si>
  <si>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</si>
  <si>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</si>
  <si>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</si>
  <si>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</si>
  <si>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</si>
  <si>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</si>
  <si>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</si>
  <si>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</si>
  <si>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</si>
  <si>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</si>
  <si>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</si>
  <si>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</si>
  <si>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</si>
  <si>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</si>
  <si>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</si>
  <si>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</si>
  <si>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</si>
  <si>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</si>
  <si>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</si>
  <si>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</si>
  <si>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</si>
  <si>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</si>
  <si>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</si>
  <si>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</si>
  <si>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</si>
  <si>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</si>
  <si>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</si>
  <si>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</si>
  <si>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</si>
  <si>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</si>
  <si>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</si>
  <si>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</si>
  <si>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</si>
  <si>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</si>
  <si>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</si>
  <si>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</si>
  <si>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</si>
  <si>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</si>
  <si>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</si>
  <si>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</si>
  <si>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</si>
  <si>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</si>
  <si>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</si>
  <si>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</si>
  <si>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</si>
  <si>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</si>
  <si>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</si>
  <si>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</si>
  <si>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</si>
  <si>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</si>
  <si>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</si>
  <si>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</si>
  <si>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</si>
  <si>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</si>
  <si>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</si>
  <si>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</si>
  <si>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</si>
  <si>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</si>
  <si>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</si>
  <si>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</si>
  <si>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</si>
  <si>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</si>
  <si>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</si>
  <si>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</si>
  <si>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</si>
  <si>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</si>
  <si>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</si>
  <si>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</si>
  <si>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</si>
  <si>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</si>
  <si>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</si>
  <si>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</si>
  <si>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</si>
  <si>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</si>
  <si>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</si>
  <si>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</si>
  <si>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</si>
  <si>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</si>
  <si>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</si>
  <si>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</si>
  <si>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</si>
  <si>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</si>
  <si>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</si>
  <si>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</si>
  <si>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</si>
  <si>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</si>
  <si>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</si>
  <si>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</si>
  <si>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</si>
  <si>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</si>
  <si>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</si>
  <si>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</si>
  <si>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</si>
  <si>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</si>
  <si>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</si>
  <si>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</si>
  <si>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</si>
  <si>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</si>
  <si>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</si>
  <si>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</si>
  <si>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</si>
  <si>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</si>
  <si>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</si>
  <si>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</si>
  <si>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</si>
  <si>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</si>
  <si>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</si>
  <si>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</si>
  <si>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</si>
  <si>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</si>
  <si>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</si>
  <si>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</si>
  <si>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</si>
  <si>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</si>
  <si>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</si>
  <si>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</si>
  <si>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</si>
  <si>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</si>
  <si>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</si>
  <si>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</si>
  <si>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</si>
  <si>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</si>
  <si>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</si>
  <si>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</si>
  <si>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</si>
  <si>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</si>
  <si>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</si>
  <si>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</si>
  <si>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</si>
  <si>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</si>
  <si>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</si>
  <si>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</si>
  <si>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</si>
  <si>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</si>
  <si>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</si>
  <si>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</si>
  <si>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</si>
  <si>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</si>
  <si>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</si>
  <si>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</si>
  <si>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</si>
  <si>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</si>
  <si>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</si>
  <si>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</si>
  <si>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</si>
  <si>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</si>
  <si>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</si>
  <si>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</si>
  <si>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</si>
  <si>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</si>
  <si>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</si>
  <si>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</si>
  <si>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</si>
  <si>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</si>
  <si>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</si>
  <si>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</si>
  <si>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</si>
  <si>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</si>
  <si>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</si>
  <si>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</si>
  <si>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</si>
  <si>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</si>
  <si>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</si>
  <si>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</si>
  <si>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</si>
  <si>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</si>
  <si>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</si>
  <si>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</si>
  <si>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</si>
  <si>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</si>
  <si>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</si>
  <si>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</si>
  <si>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</si>
  <si>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</si>
  <si>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</si>
  <si>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</si>
  <si>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</si>
  <si>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</si>
  <si>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</si>
  <si>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</si>
  <si>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</si>
  <si>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</si>
  <si>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</si>
  <si>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</si>
  <si>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</si>
  <si>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</si>
  <si>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</si>
  <si>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</si>
  <si>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</si>
  <si>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</si>
  <si>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</si>
  <si>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</si>
  <si>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</si>
  <si>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</si>
  <si>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</si>
  <si>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</si>
  <si>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</si>
  <si>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</si>
  <si>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</si>
  <si>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</si>
  <si>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</si>
  <si>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</si>
  <si>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</si>
  <si>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</si>
  <si>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</si>
  <si>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</si>
  <si>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</si>
  <si>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</si>
  <si>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</si>
  <si>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</si>
  <si>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</si>
  <si>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</si>
  <si>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</si>
  <si>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</si>
  <si>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</si>
  <si>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</si>
  <si>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</si>
  <si>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</si>
  <si>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</si>
  <si>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</si>
  <si>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</si>
  <si>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</si>
  <si>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</si>
  <si>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</si>
  <si>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</si>
  <si>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</si>
  <si>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</si>
  <si>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</si>
  <si>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</si>
  <si>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</si>
  <si>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</si>
  <si>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</si>
  <si>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</si>
  <si>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</si>
  <si>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</si>
  <si>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</si>
  <si>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</si>
  <si>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</si>
  <si>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</si>
  <si>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</si>
  <si>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</si>
  <si>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</si>
  <si>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</si>
  <si>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</si>
  <si>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</si>
  <si>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</si>
  <si>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</si>
  <si>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</si>
  <si>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</si>
  <si>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</si>
  <si>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</si>
  <si>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</si>
  <si>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</si>
  <si>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</si>
  <si>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</si>
  <si>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</si>
  <si>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</si>
  <si>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</si>
  <si>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</si>
  <si>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</si>
  <si>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</si>
  <si>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</si>
  <si>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</si>
  <si>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</si>
  <si>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</si>
  <si>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</si>
  <si>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</si>
  <si>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</si>
  <si>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</si>
  <si>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</si>
  <si>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</si>
  <si>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</si>
  <si>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</si>
  <si>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</si>
  <si>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</si>
  <si>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</si>
  <si>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</si>
  <si>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</si>
  <si>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</si>
  <si>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</si>
  <si>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</si>
  <si>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</si>
  <si>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</si>
  <si>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</si>
  <si>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</si>
  <si>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</si>
  <si>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</si>
  <si>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</si>
  <si>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</si>
  <si>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</si>
  <si>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</si>
  <si>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</si>
  <si>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</si>
  <si>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</si>
  <si>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</si>
  <si>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</si>
  <si>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</si>
  <si>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</si>
  <si>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</si>
  <si>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</si>
  <si>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</si>
  <si>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</si>
  <si>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</si>
  <si>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</si>
  <si>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</si>
  <si>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</si>
  <si>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</si>
  <si>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</si>
  <si>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</si>
  <si>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</si>
  <si>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</si>
  <si>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</si>
  <si>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</si>
  <si>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</si>
  <si>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</si>
  <si>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</si>
  <si>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</si>
  <si>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</si>
  <si>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</si>
  <si>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</si>
  <si>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</si>
  <si>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</si>
  <si>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</si>
  <si>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</si>
  <si>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</si>
  <si>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</si>
  <si>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</si>
  <si>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</si>
  <si>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</si>
  <si>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</si>
  <si>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</si>
  <si>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</si>
  <si>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</si>
  <si>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</si>
  <si>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</si>
  <si>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</si>
  <si>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</si>
  <si>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</si>
  <si>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</si>
  <si>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</si>
  <si>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</si>
  <si>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</si>
  <si>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</si>
  <si>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</si>
  <si>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</si>
  <si>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</si>
  <si>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</si>
  <si>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</si>
  <si>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</si>
  <si>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</si>
  <si>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</si>
  <si>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</si>
  <si>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</si>
  <si>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</si>
  <si>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</si>
  <si>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</si>
  <si>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</si>
  <si>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</si>
  <si>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</si>
  <si>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</si>
  <si>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</si>
  <si>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</si>
  <si>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</si>
  <si>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</si>
  <si>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</si>
  <si>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</si>
  <si>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</si>
  <si>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</si>
  <si>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</si>
  <si>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</si>
  <si>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</si>
  <si>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</si>
  <si>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</si>
  <si>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</si>
  <si>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</si>
  <si>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</si>
  <si>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</si>
  <si>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</si>
  <si>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</si>
  <si>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</si>
  <si>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</si>
  <si>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</si>
  <si>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</si>
  <si>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</si>
  <si>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</si>
  <si>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</si>
  <si>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</si>
  <si>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</si>
  <si>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</si>
  <si>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</si>
  <si>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</si>
  <si>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</si>
  <si>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</si>
  <si>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</si>
  <si>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</si>
  <si>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</si>
  <si>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</si>
  <si>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</si>
  <si>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</si>
  <si>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</si>
  <si>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</si>
  <si>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</si>
  <si>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</si>
  <si>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</si>
  <si>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</si>
  <si>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</si>
  <si>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</si>
  <si>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</si>
  <si>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</si>
  <si>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</si>
  <si>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</si>
  <si>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</si>
  <si>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</si>
  <si>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</si>
  <si>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</si>
  <si>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</si>
  <si>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</si>
  <si>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</si>
  <si>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</si>
  <si>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</si>
  <si>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</si>
  <si>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</si>
  <si>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</si>
  <si>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</si>
  <si>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</si>
  <si>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</si>
  <si>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</si>
  <si>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</si>
  <si>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</si>
  <si>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</si>
  <si>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</si>
  <si>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</si>
  <si>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</si>
  <si>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</si>
  <si>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</si>
  <si>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</si>
  <si>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</si>
  <si>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</si>
  <si>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</si>
  <si>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</si>
  <si>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</si>
  <si>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</si>
  <si>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</si>
  <si>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</si>
  <si>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</si>
  <si>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</si>
  <si>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</si>
  <si>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</si>
  <si>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</si>
  <si>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</si>
  <si>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</si>
  <si>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</si>
  <si>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</si>
  <si>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</si>
  <si>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</si>
  <si>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</si>
  <si>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</si>
  <si>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</si>
  <si>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</si>
  <si>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</si>
  <si>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</si>
  <si>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</si>
  <si>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</si>
  <si>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</si>
  <si>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</si>
  <si>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</si>
  <si>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</si>
  <si>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</si>
  <si>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</si>
  <si>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</si>
  <si>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</si>
  <si>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</si>
  <si>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</si>
  <si>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</si>
  <si>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</si>
  <si>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</si>
  <si>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</si>
  <si>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</si>
  <si>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</si>
  <si>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</si>
  <si>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</si>
  <si>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</si>
  <si>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</si>
  <si>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</si>
  <si>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</si>
  <si>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</si>
  <si>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</si>
  <si>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</si>
  <si>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</si>
  <si>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</si>
  <si>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</si>
  <si>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</si>
  <si>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</si>
  <si>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</si>
  <si>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</si>
  <si>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</si>
  <si>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</si>
  <si>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</si>
  <si>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</si>
  <si>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</si>
  <si>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</si>
  <si>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</si>
  <si>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</si>
  <si>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</si>
  <si>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</si>
  <si>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</si>
  <si>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</si>
  <si>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</si>
  <si>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</si>
  <si>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</si>
  <si>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</si>
  <si>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</si>
  <si>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</si>
  <si>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</si>
  <si>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</si>
  <si>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</si>
  <si>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</si>
  <si>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</si>
  <si>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</si>
  <si>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</si>
  <si>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</si>
  <si>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</si>
  <si>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</si>
  <si>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</si>
  <si>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</si>
  <si>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</si>
  <si>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</si>
  <si>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</si>
  <si>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</si>
  <si>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</si>
  <si>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</si>
  <si>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</si>
  <si>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</si>
  <si>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</si>
  <si>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</si>
  <si>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</si>
  <si>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</si>
  <si>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</si>
  <si>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</si>
  <si>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</si>
  <si>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</si>
  <si>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</si>
  <si>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</si>
  <si>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</si>
  <si>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</si>
  <si>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</si>
  <si>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</si>
  <si>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</si>
  <si>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</si>
  <si>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</si>
  <si>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</si>
  <si>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</si>
  <si>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</si>
  <si>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</si>
  <si>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</si>
  <si>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</si>
  <si>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</si>
  <si>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</si>
  <si>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</si>
  <si>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</si>
  <si>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</si>
  <si>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</si>
  <si>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</si>
  <si>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</si>
  <si>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</si>
  <si>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</si>
  <si>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</si>
  <si>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</si>
  <si>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</si>
  <si>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</si>
  <si>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</si>
  <si>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</si>
  <si>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</si>
  <si>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</si>
  <si>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</si>
  <si>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</si>
  <si>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</si>
  <si>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</si>
  <si>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</si>
  <si>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</si>
  <si>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</si>
  <si>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</si>
  <si>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</si>
  <si>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</si>
  <si>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</si>
  <si>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</si>
  <si>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</si>
  <si>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</si>
  <si>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</si>
  <si>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</si>
  <si>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</si>
  <si>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</si>
  <si>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</si>
  <si>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</si>
  <si>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</si>
  <si>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</si>
  <si>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</si>
  <si>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</si>
  <si>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</si>
  <si>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</si>
  <si>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</si>
  <si>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</si>
  <si>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</si>
  <si>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</si>
  <si>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</si>
  <si>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</si>
  <si>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</si>
  <si>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</si>
  <si>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</si>
  <si>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</si>
  <si>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</si>
  <si>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</si>
  <si>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</si>
  <si>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</si>
  <si>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</si>
  <si>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</si>
  <si>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</si>
  <si>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</si>
  <si>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</si>
  <si>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</si>
  <si>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</si>
  <si>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</si>
  <si>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</si>
  <si>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</si>
  <si>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</si>
  <si>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</si>
  <si>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</si>
  <si>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</si>
  <si>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</si>
  <si>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</si>
  <si>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</si>
  <si>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</si>
  <si>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</si>
  <si>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</si>
  <si>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</si>
  <si>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</si>
  <si>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</si>
  <si>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</si>
  <si>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</si>
  <si>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</si>
  <si>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</si>
  <si>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</si>
  <si>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</si>
  <si>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</si>
  <si>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</si>
  <si>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</si>
  <si>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</si>
  <si>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</si>
  <si>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</si>
  <si>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</si>
  <si>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</si>
  <si>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</si>
  <si>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</si>
  <si>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</si>
  <si>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</si>
  <si>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</si>
  <si>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</si>
  <si>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</si>
  <si>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</si>
  <si>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</si>
  <si>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</si>
  <si>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</si>
  <si>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</si>
  <si>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</si>
  <si>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</si>
  <si>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</si>
  <si>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</si>
  <si>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</si>
  <si>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</si>
  <si>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</si>
  <si>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</si>
  <si>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</si>
  <si>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</si>
  <si>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</si>
  <si>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</si>
  <si>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</si>
  <si>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</si>
  <si>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</si>
  <si>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</si>
  <si>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</si>
  <si>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</si>
  <si>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</si>
  <si>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</si>
  <si>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</si>
  <si>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</si>
  <si>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</si>
  <si>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</si>
  <si>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</si>
  <si>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</si>
  <si>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</si>
  <si>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</si>
  <si>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</si>
  <si>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</si>
  <si>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</si>
  <si>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</si>
  <si>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</si>
  <si>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</si>
  <si>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</si>
  <si>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</si>
  <si>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</si>
  <si>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</si>
  <si>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</si>
  <si>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</si>
  <si>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</si>
  <si>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</si>
  <si>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</si>
  <si>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</si>
  <si>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</si>
  <si>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</si>
  <si>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</si>
  <si>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</si>
  <si>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</si>
  <si>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</si>
  <si>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</si>
  <si>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</si>
  <si>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</si>
  <si>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</si>
  <si>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</si>
  <si>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</si>
  <si>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</si>
  <si>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</si>
  <si>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</si>
  <si>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</si>
  <si>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</si>
  <si>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</si>
  <si>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</si>
  <si>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</si>
  <si>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</si>
  <si>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</si>
  <si>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</si>
  <si>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</si>
  <si>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</si>
  <si>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</si>
  <si>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</si>
  <si>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</si>
  <si>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</si>
  <si>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</si>
  <si>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</si>
  <si>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</si>
  <si>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</si>
  <si>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</si>
  <si>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</si>
  <si>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</si>
  <si>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</si>
  <si>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</si>
  <si>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</si>
  <si>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</si>
  <si>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</si>
  <si>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</si>
  <si>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</si>
  <si>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</si>
  <si>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</si>
  <si>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</si>
  <si>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</si>
  <si>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</si>
  <si>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</si>
  <si>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</si>
  <si>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</si>
  <si>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</si>
  <si>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</si>
  <si>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</si>
  <si>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</si>
  <si>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</si>
  <si>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</si>
  <si>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</si>
  <si>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</si>
  <si>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</si>
  <si>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</si>
  <si>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</si>
  <si>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</si>
  <si>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</si>
  <si>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</si>
  <si>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</si>
  <si>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</si>
  <si>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</si>
  <si>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</si>
  <si>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</si>
  <si>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</si>
  <si>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</si>
  <si>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</si>
  <si>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</si>
  <si>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</si>
  <si>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</si>
  <si>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</si>
  <si>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</si>
  <si>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</si>
  <si>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</si>
  <si>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</si>
  <si>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</si>
  <si>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</si>
  <si>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</si>
  <si>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</si>
  <si>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</si>
  <si>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</si>
  <si>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</si>
  <si>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</si>
  <si>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</si>
  <si>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</si>
  <si>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</si>
  <si>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</si>
  <si>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</si>
  <si>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</si>
  <si>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</si>
  <si>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</si>
  <si>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</si>
  <si>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</si>
  <si>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</si>
  <si>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</si>
  <si>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</si>
  <si>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</si>
  <si>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</si>
  <si>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</si>
  <si>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</si>
  <si>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</si>
  <si>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</si>
  <si>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</si>
  <si>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</si>
  <si>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</si>
  <si>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</si>
  <si>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</si>
  <si>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</si>
  <si>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</si>
  <si>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</si>
  <si>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</si>
  <si>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</si>
  <si>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</si>
  <si>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</si>
  <si>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</si>
  <si>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</si>
  <si>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</si>
  <si>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</si>
  <si>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</si>
  <si>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</si>
  <si>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</si>
  <si>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</si>
  <si>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</si>
  <si>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</si>
  <si>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</si>
  <si>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</si>
  <si>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</si>
  <si>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</si>
  <si>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</si>
  <si>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</si>
  <si>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</si>
  <si>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</si>
  <si>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</si>
  <si>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</si>
  <si>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</si>
  <si>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</si>
  <si>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</si>
  <si>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</si>
  <si>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</si>
  <si>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</si>
  <si>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</si>
  <si>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</si>
  <si>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</si>
  <si>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</si>
  <si>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</si>
  <si>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</si>
  <si>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</si>
  <si>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</si>
  <si>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</si>
  <si>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</si>
  <si>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</si>
  <si>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</si>
  <si>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</si>
  <si>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</si>
  <si>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</si>
  <si>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</si>
  <si>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</si>
  <si>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</si>
  <si>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</si>
  <si>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</si>
  <si>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</si>
  <si>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</si>
  <si>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</si>
  <si>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</si>
  <si>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</si>
  <si>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</si>
  <si>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</si>
  <si>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</si>
  <si>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</si>
  <si>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</si>
  <si>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</si>
  <si>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</si>
  <si>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</si>
  <si>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</si>
  <si>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</si>
  <si>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</si>
  <si>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</si>
  <si>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</si>
  <si>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</si>
  <si>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</si>
  <si>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</si>
  <si>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</si>
  <si>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</si>
  <si>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</si>
  <si>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</si>
  <si>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</si>
  <si>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</si>
  <si>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</si>
  <si>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</si>
  <si>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</si>
  <si>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</si>
  <si>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</si>
  <si>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</si>
  <si>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</si>
  <si>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</si>
  <si>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</si>
  <si>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</si>
  <si>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</si>
  <si>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</si>
  <si>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</si>
  <si>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</si>
  <si>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</si>
  <si>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</si>
  <si>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</si>
  <si>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</si>
  <si>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</si>
  <si>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</si>
  <si>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</si>
  <si>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</si>
  <si>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</si>
  <si>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</si>
  <si>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</si>
  <si>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</si>
  <si>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</si>
  <si>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</si>
  <si>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</si>
  <si>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</si>
  <si>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</si>
  <si>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</si>
  <si>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</si>
  <si>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</si>
  <si>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</si>
  <si>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</si>
  <si>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</si>
  <si>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</si>
  <si>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</si>
  <si>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</si>
  <si>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</si>
  <si>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</si>
  <si>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</si>
  <si>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</si>
  <si>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</si>
  <si>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</si>
  <si>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</si>
  <si>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</si>
  <si>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</si>
  <si>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</si>
  <si>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</si>
  <si>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</si>
  <si>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</si>
  <si>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</si>
  <si>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</si>
  <si>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</si>
  <si>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</si>
  <si>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</si>
  <si>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</si>
  <si>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</si>
  <si>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</si>
  <si>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</si>
  <si>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</si>
  <si>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</si>
  <si>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</si>
  <si>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</si>
  <si>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</si>
  <si>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</si>
  <si>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</si>
  <si>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</si>
  <si>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</si>
  <si>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</si>
  <si>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</si>
  <si>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</si>
  <si>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</si>
  <si>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</si>
  <si>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</si>
  <si>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</si>
  <si>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</si>
  <si>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</si>
  <si>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</si>
  <si>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</si>
  <si>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</si>
  <si>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</si>
  <si>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</si>
  <si>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</si>
  <si>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</si>
  <si>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</si>
  <si>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</si>
  <si>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</si>
  <si>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</si>
  <si>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</si>
  <si>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</si>
  <si>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</si>
  <si>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</si>
  <si>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</si>
  <si>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</si>
  <si>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</si>
  <si>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</si>
  <si>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</si>
  <si>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</si>
  <si>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</si>
  <si>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</si>
  <si>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</si>
  <si>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</si>
  <si>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</si>
  <si>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</si>
  <si>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</si>
  <si>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</si>
  <si>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</si>
  <si>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</si>
  <si>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</si>
  <si>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</si>
  <si>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</si>
  <si>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</si>
  <si>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</si>
  <si>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</si>
  <si>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</si>
  <si>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</si>
  <si>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</si>
  <si>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</si>
  <si>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</si>
  <si>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</si>
  <si>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</si>
  <si>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</si>
  <si>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</si>
  <si>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</si>
  <si>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</si>
  <si>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</si>
  <si>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</si>
  <si>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</si>
  <si>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</si>
  <si>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</si>
  <si>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</si>
  <si>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</si>
  <si>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</si>
  <si>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</si>
  <si>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</si>
  <si>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</si>
  <si>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</si>
  <si>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</si>
  <si>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</si>
  <si>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</si>
  <si>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</si>
  <si>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</si>
  <si>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</si>
  <si>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</si>
  <si>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</si>
  <si>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</si>
  <si>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</si>
  <si>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</si>
  <si>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</si>
  <si>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</si>
  <si>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</si>
  <si>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</si>
  <si>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</si>
  <si>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</si>
  <si>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</si>
  <si>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</si>
  <si>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</si>
  <si>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</si>
  <si>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</si>
  <si>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</si>
  <si>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</si>
  <si>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</si>
  <si>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</si>
  <si>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</si>
  <si>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</si>
  <si>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</si>
  <si>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</si>
  <si>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</si>
  <si>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</si>
  <si>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</si>
  <si>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</si>
  <si>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</si>
  <si>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</si>
  <si>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</si>
  <si>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</si>
  <si>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</si>
  <si>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</si>
  <si>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</si>
  <si>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</si>
  <si>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</si>
  <si>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</si>
  <si>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</si>
  <si>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</si>
  <si>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</si>
  <si>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</si>
  <si>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</si>
  <si>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</si>
  <si>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</si>
  <si>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</si>
  <si>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</si>
  <si>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</si>
  <si>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</si>
  <si>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</si>
  <si>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</si>
  <si>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</si>
  <si>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</si>
  <si>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</si>
  <si>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</si>
  <si>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</si>
  <si>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</si>
  <si>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</si>
  <si>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</si>
  <si>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</si>
  <si>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</si>
  <si>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</si>
  <si>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</si>
  <si>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</si>
  <si>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</si>
  <si>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</si>
  <si>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</si>
  <si>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</si>
  <si>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</si>
  <si>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</si>
  <si>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</si>
  <si>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</si>
  <si>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</si>
  <si>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</si>
  <si>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</si>
  <si>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</si>
  <si>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</si>
  <si>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</si>
  <si>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</si>
  <si>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</si>
  <si>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</si>
  <si>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</si>
  <si>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</si>
  <si>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</si>
  <si>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</si>
  <si>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</si>
  <si>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</si>
  <si>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</si>
  <si>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</si>
  <si>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</si>
  <si>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</si>
  <si>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</si>
  <si>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</si>
  <si>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</si>
  <si>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</si>
  <si>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</si>
  <si>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</si>
  <si>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</si>
  <si>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</si>
  <si>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</si>
  <si>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</si>
  <si>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</si>
  <si>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</si>
  <si>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</si>
  <si>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</si>
  <si>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</si>
  <si>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</si>
  <si>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</si>
  <si>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</si>
  <si>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</si>
  <si>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</si>
  <si>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</si>
  <si>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</si>
  <si>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</si>
  <si>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</si>
  <si>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</si>
  <si>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</si>
  <si>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</si>
  <si>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</si>
  <si>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</si>
  <si>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</si>
  <si>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</si>
  <si>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</si>
  <si>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</si>
  <si>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</si>
  <si>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</si>
  <si>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</si>
  <si>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</si>
  <si>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</si>
  <si>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</si>
  <si>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</si>
  <si>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</si>
  <si>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</si>
  <si>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</si>
  <si>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</si>
  <si>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</si>
  <si>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</si>
  <si>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</si>
  <si>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</si>
  <si>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</si>
  <si>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</si>
  <si>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</si>
  <si>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</si>
  <si>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</si>
  <si>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</si>
  <si>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</si>
  <si>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</si>
  <si>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</si>
  <si>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</si>
  <si>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</si>
  <si>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</si>
  <si>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</si>
  <si>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</si>
  <si>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</si>
  <si>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</si>
  <si>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</si>
  <si>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</si>
  <si>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</si>
  <si>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</si>
  <si>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</si>
  <si>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</si>
  <si>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</si>
  <si>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</si>
  <si>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</si>
  <si>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</si>
  <si>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</si>
  <si>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</si>
  <si>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</si>
  <si>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</si>
  <si>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</si>
  <si>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</si>
  <si>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</si>
  <si>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</si>
  <si>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</si>
  <si>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</si>
  <si>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</si>
  <si>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</si>
  <si>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</si>
  <si>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</si>
  <si>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</si>
  <si>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</si>
  <si>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</si>
  <si>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</si>
  <si>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</si>
  <si>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</si>
  <si>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</si>
  <si>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</si>
  <si>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</si>
  <si>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</si>
  <si>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</si>
  <si>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</si>
  <si>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</si>
  <si>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</si>
  <si>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</si>
  <si>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</si>
  <si>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</si>
  <si>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</si>
  <si>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</si>
  <si>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</si>
  <si>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</si>
  <si>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</si>
  <si>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</si>
  <si>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</si>
  <si>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</si>
  <si>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</si>
  <si>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</si>
  <si>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</si>
  <si>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</si>
  <si>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</si>
  <si>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</si>
  <si>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</si>
  <si>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</si>
  <si>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</si>
  <si>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</si>
  <si>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</si>
  <si>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</si>
  <si>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</si>
  <si>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</si>
  <si>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</si>
  <si>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</si>
  <si>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</si>
  <si>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</si>
  <si>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</si>
  <si>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</si>
  <si>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</si>
  <si>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</si>
  <si>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</si>
  <si>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</si>
  <si>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</si>
  <si>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</si>
  <si>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</si>
  <si>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</si>
  <si>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</si>
  <si>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</si>
  <si>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</si>
  <si>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</si>
  <si>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</si>
  <si>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</si>
  <si>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</si>
  <si>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</si>
  <si>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</si>
  <si>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</si>
  <si>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</si>
  <si>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</si>
  <si>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</si>
  <si>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</si>
  <si>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</si>
  <si>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</si>
  <si>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</si>
  <si>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</si>
  <si>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</si>
  <si>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</si>
  <si>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</si>
  <si>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</si>
  <si>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</si>
  <si>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</si>
  <si>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</si>
  <si>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</si>
  <si>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</si>
  <si>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</si>
  <si>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</si>
  <si>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</si>
  <si>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</si>
  <si>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</si>
  <si>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</si>
  <si>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</si>
  <si>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</si>
  <si>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</si>
  <si>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</si>
  <si>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</si>
  <si>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</si>
  <si>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</si>
  <si>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</si>
  <si>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</si>
  <si>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</si>
  <si>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</si>
  <si>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</si>
  <si>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</si>
  <si>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</si>
  <si>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</si>
  <si>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</si>
  <si>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</si>
  <si>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</si>
  <si>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</si>
  <si>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</si>
  <si>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</si>
  <si>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</si>
  <si>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</si>
  <si>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</si>
  <si>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</si>
  <si>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</si>
  <si>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</si>
  <si>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</si>
  <si>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</si>
  <si>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</si>
  <si>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</si>
  <si>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</si>
  <si>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</si>
  <si>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</si>
  <si>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</si>
  <si>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</si>
  <si>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</si>
  <si>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</si>
  <si>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</si>
  <si>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</si>
  <si>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</si>
  <si>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</si>
  <si>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</si>
  <si>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</si>
  <si>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</si>
  <si>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</si>
  <si>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</si>
  <si>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</si>
  <si>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</si>
  <si>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</si>
  <si>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</si>
  <si>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</si>
  <si>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</si>
  <si>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</si>
  <si>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</si>
  <si>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</si>
  <si>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</si>
  <si>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</si>
  <si>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</si>
  <si>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</si>
  <si>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</si>
  <si>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</si>
  <si>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</si>
  <si>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</si>
  <si>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</si>
  <si>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</si>
  <si>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</si>
  <si>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</si>
  <si>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</si>
  <si>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</si>
  <si>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</si>
  <si>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</si>
  <si>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</si>
  <si>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</si>
  <si>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</si>
  <si>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</si>
  <si>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</si>
  <si>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</si>
  <si>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</si>
  <si>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</si>
  <si>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</si>
  <si>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</si>
  <si>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</si>
  <si>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</si>
  <si>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</si>
  <si>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</si>
  <si>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</si>
  <si>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</si>
  <si>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</si>
  <si>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</si>
  <si>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</si>
  <si>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</si>
  <si>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</si>
  <si>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</si>
  <si>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</si>
  <si>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</si>
  <si>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</si>
  <si>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</si>
  <si>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</si>
  <si>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</si>
  <si>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</si>
  <si>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</si>
  <si>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</si>
  <si>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</si>
  <si>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</si>
  <si>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</si>
  <si>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</si>
  <si>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</si>
  <si>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</si>
  <si>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</si>
  <si>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</si>
  <si>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</si>
  <si>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</si>
  <si>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</si>
  <si>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</si>
  <si>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</si>
  <si>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</si>
  <si>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</si>
  <si>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</si>
  <si>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</si>
  <si>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</si>
  <si>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</si>
  <si>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</si>
  <si>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</si>
  <si>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</si>
  <si>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</si>
  <si>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</si>
  <si>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</si>
  <si>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</si>
  <si>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</si>
  <si>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</si>
  <si>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</si>
  <si>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</si>
  <si>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</si>
  <si>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</si>
  <si>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</si>
  <si>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</si>
  <si>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</si>
  <si>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</si>
  <si>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</si>
  <si>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</si>
  <si>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</si>
  <si>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</si>
  <si>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</si>
  <si>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</si>
  <si>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</si>
  <si>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</si>
  <si>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</si>
  <si>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</si>
  <si>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</si>
  <si>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</si>
  <si>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</si>
  <si>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</si>
  <si>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</si>
  <si>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</si>
  <si>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</si>
  <si>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</si>
  <si>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</si>
  <si>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</si>
  <si>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</si>
  <si>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</si>
  <si>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</si>
  <si>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</si>
  <si>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</si>
  <si>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</si>
  <si>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</si>
  <si>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</si>
  <si>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</si>
  <si>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</si>
  <si>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</si>
  <si>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</si>
  <si>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</si>
  <si>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</si>
  <si>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</si>
  <si>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</si>
  <si>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</si>
  <si>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</si>
  <si>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</si>
  <si>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</si>
  <si>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</si>
  <si>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</si>
  <si>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</si>
  <si>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</si>
  <si>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</si>
  <si>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</si>
  <si>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</si>
  <si>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</si>
  <si>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</si>
  <si>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</si>
  <si>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</si>
  <si>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</si>
  <si>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</si>
  <si>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</si>
  <si>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</si>
  <si>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</si>
  <si>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</si>
  <si>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</si>
  <si>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</si>
  <si>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</si>
  <si>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</si>
  <si>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</si>
  <si>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</si>
  <si>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</si>
  <si>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</si>
  <si>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</si>
  <si>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</si>
  <si>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</si>
  <si>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</si>
  <si>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</si>
  <si>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</si>
  <si>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</si>
  <si>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</si>
  <si>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</si>
  <si>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</si>
  <si>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</si>
  <si>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</si>
  <si>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</si>
  <si>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</si>
  <si>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</si>
  <si>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</si>
  <si>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</si>
  <si>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</si>
  <si>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</si>
  <si>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</si>
  <si>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</si>
  <si>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</si>
  <si>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</si>
  <si>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</si>
  <si>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</si>
  <si>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</si>
  <si>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</si>
  <si>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</si>
  <si>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</si>
  <si>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</si>
  <si>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</si>
  <si>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</si>
  <si>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</si>
  <si>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</si>
  <si>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</si>
  <si>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</si>
  <si>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</si>
  <si>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</si>
  <si>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</si>
  <si>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</si>
  <si>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</si>
  <si>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</si>
  <si>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</si>
  <si>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</si>
  <si>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</si>
  <si>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</si>
  <si>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</si>
  <si>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</si>
  <si>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</si>
  <si>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</si>
  <si>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</si>
  <si>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</si>
  <si>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</si>
  <si>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</si>
  <si>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</si>
  <si>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</si>
  <si>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</si>
  <si>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</si>
  <si>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</si>
  <si>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</si>
  <si>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</si>
  <si>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</si>
  <si>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</si>
  <si>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</si>
  <si>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</si>
  <si>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</si>
  <si>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</si>
  <si>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</si>
  <si>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</si>
  <si>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</si>
  <si>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</si>
  <si>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</si>
  <si>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</si>
  <si>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</si>
  <si>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</si>
  <si>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</si>
  <si>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</si>
  <si>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</si>
  <si>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</si>
  <si>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</si>
  <si>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</si>
  <si>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</si>
  <si>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</si>
  <si>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</si>
  <si>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</si>
  <si>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</si>
  <si>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</si>
  <si>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</si>
  <si>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</si>
  <si>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</si>
  <si>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</si>
  <si>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</si>
  <si>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</si>
  <si>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</si>
  <si>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</si>
  <si>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</si>
  <si>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</si>
  <si>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</si>
  <si>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</si>
  <si>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</si>
  <si>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</si>
  <si>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</si>
  <si>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</si>
  <si>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</si>
  <si>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</si>
  <si>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</si>
  <si>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</si>
  <si>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</si>
  <si>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</si>
  <si>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</si>
  <si>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</si>
  <si>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</si>
  <si>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</si>
  <si>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</si>
  <si>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</si>
  <si>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</si>
  <si>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</si>
  <si>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</si>
  <si>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</si>
  <si>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</si>
  <si>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</si>
  <si>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</si>
  <si>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</si>
  <si>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</si>
  <si>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</si>
  <si>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</si>
  <si>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</si>
  <si>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</si>
  <si>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</si>
  <si>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</si>
  <si>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</si>
  <si>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</si>
  <si>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</si>
  <si>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</si>
  <si>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</si>
  <si>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</si>
  <si>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</si>
  <si>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</si>
  <si>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</si>
  <si>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</si>
  <si>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</si>
  <si>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</si>
  <si>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</si>
  <si>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</si>
  <si>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</si>
  <si>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</si>
  <si>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</si>
  <si>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</si>
  <si>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</si>
  <si>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</si>
  <si>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</si>
  <si>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</si>
  <si>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</si>
  <si>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</si>
  <si>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</si>
  <si>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</si>
  <si>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</si>
  <si>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</si>
  <si>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</si>
  <si>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</si>
  <si>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</si>
  <si>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</si>
  <si>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</si>
  <si>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</si>
  <si>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</si>
  <si>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</si>
  <si>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</si>
  <si>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</si>
  <si>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</si>
  <si>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</si>
  <si>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</si>
  <si>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</si>
  <si>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</si>
  <si>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</si>
  <si>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</si>
  <si>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</si>
  <si>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</si>
  <si>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</si>
  <si>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</si>
  <si>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</si>
  <si>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</si>
  <si>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</si>
  <si>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</si>
  <si>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</si>
  <si>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</si>
  <si>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</si>
  <si>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</si>
  <si>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</si>
  <si>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</si>
  <si>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</si>
  <si>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</si>
  <si>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</si>
  <si>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</si>
  <si>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</si>
  <si>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</si>
  <si>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</si>
  <si>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</si>
  <si>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</si>
  <si>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</si>
  <si>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</si>
  <si>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</si>
  <si>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</si>
  <si>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</si>
  <si>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</si>
  <si>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</si>
  <si>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</si>
  <si>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</si>
  <si>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</si>
  <si>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</si>
  <si>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</si>
  <si>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</si>
  <si>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</si>
  <si>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</si>
  <si>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</si>
  <si>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</si>
  <si>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</si>
  <si>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</si>
  <si>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</si>
  <si>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</si>
  <si>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</si>
  <si>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</si>
  <si>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</si>
  <si>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</si>
  <si>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</si>
  <si>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</si>
  <si>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</si>
  <si>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</si>
  <si>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</si>
  <si>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</si>
  <si>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</si>
  <si>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</si>
  <si>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</si>
  <si>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</si>
  <si>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</si>
  <si>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</si>
  <si>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</si>
  <si>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</si>
  <si>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</si>
  <si>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</si>
  <si>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</si>
  <si>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</si>
  <si>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</si>
  <si>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</si>
  <si>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</si>
  <si>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</si>
  <si>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</si>
  <si>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</si>
  <si>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</si>
  <si>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</si>
  <si>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</si>
  <si>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</si>
  <si>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</si>
  <si>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</si>
  <si>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</si>
  <si>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</si>
  <si>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</si>
  <si>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</si>
  <si>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</si>
  <si>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</si>
  <si>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</si>
  <si>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</si>
  <si>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</si>
  <si>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</si>
  <si>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</si>
  <si>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</si>
  <si>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</si>
  <si>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</si>
  <si>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</si>
  <si>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</si>
  <si>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</si>
  <si>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</si>
  <si>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</si>
  <si>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</si>
  <si>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</si>
  <si>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</si>
  <si>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</si>
  <si>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</si>
  <si>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</si>
  <si>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</si>
  <si>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</si>
  <si>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</si>
  <si>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</si>
  <si>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</si>
  <si>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</si>
  <si>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</si>
  <si>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</si>
  <si>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</si>
  <si>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</si>
  <si>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</si>
  <si>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</si>
  <si>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</si>
  <si>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</si>
  <si>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</si>
  <si>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</si>
  <si>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</si>
  <si>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</si>
  <si>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</si>
  <si>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</si>
  <si>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</si>
  <si>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</si>
  <si>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</si>
  <si>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</si>
  <si>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</si>
  <si>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</si>
  <si>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</si>
  <si>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</si>
  <si>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</si>
  <si>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</si>
  <si>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</si>
  <si>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</si>
  <si>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</si>
  <si>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</si>
  <si>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</si>
  <si>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</si>
  <si>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</si>
  <si>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</si>
  <si>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</si>
  <si>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</si>
  <si>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</si>
  <si>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</si>
  <si>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</si>
  <si>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</si>
  <si>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</si>
  <si>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</si>
  <si>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</si>
  <si>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</si>
  <si>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</si>
  <si>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</si>
  <si>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</si>
  <si>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</si>
  <si>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</si>
  <si>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</si>
  <si>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</si>
  <si>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</si>
  <si>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</si>
  <si>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</si>
  <si>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</si>
  <si>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</si>
  <si>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</si>
  <si>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</si>
  <si>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</si>
  <si>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</si>
  <si>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</si>
  <si>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</si>
  <si>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</si>
  <si>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</si>
  <si>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</si>
  <si>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</si>
  <si>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</si>
  <si>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</si>
  <si>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</si>
  <si>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</si>
  <si>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</si>
  <si>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</si>
  <si>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</si>
  <si>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</si>
  <si>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</si>
  <si>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</si>
  <si>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</si>
  <si>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</si>
  <si>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</si>
  <si>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</si>
  <si>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</si>
  <si>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</si>
  <si>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</si>
  <si>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</si>
  <si>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</si>
  <si>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</si>
  <si>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</si>
  <si>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</si>
  <si>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</si>
  <si>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</si>
  <si>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</si>
  <si>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</si>
  <si>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</si>
  <si>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</si>
  <si>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</si>
  <si>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</si>
  <si>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</si>
  <si>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</si>
  <si>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</si>
  <si>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</si>
  <si>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</si>
  <si>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</si>
  <si>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</si>
  <si>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</si>
  <si>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</si>
  <si>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</si>
  <si>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</si>
  <si>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</si>
  <si>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</si>
  <si>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</si>
  <si>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</si>
  <si>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</si>
  <si>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</si>
  <si>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</si>
  <si>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</si>
  <si>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</si>
  <si>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</si>
  <si>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</si>
  <si>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</si>
  <si>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</si>
  <si>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</si>
  <si>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</si>
  <si>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</si>
  <si>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</si>
  <si>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</si>
  <si>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</si>
  <si>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</si>
  <si>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</si>
  <si>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</si>
  <si>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</si>
  <si>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</si>
  <si>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</si>
  <si>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</si>
  <si>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</si>
  <si>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</si>
  <si>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</si>
  <si>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</si>
  <si>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</si>
  <si>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</si>
  <si>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</si>
  <si>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</si>
  <si>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</si>
  <si>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</si>
  <si>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</si>
  <si>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</si>
  <si>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</si>
  <si>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</si>
  <si>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</si>
  <si>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</si>
  <si>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</si>
  <si>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</si>
  <si>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</si>
  <si>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</si>
  <si>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</si>
  <si>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</si>
  <si>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</si>
  <si>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</si>
  <si>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</si>
  <si>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</si>
  <si>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</si>
  <si>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</si>
  <si>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</si>
  <si>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</si>
  <si>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</si>
  <si>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</si>
  <si>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</si>
  <si>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</si>
  <si>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</si>
  <si>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</si>
  <si>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</si>
  <si>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</si>
  <si>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</si>
  <si>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</si>
  <si>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</si>
  <si>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</si>
  <si>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</si>
  <si>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</si>
  <si>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</si>
  <si>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</si>
  <si>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</si>
  <si>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</si>
  <si>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</si>
  <si>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</si>
  <si>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</si>
  <si>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</si>
  <si>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</si>
  <si>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</si>
  <si>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</si>
  <si>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</si>
  <si>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</si>
  <si>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</si>
  <si>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</si>
  <si>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</si>
  <si>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</si>
  <si>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</si>
  <si>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</si>
  <si>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</si>
  <si>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</si>
  <si>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</si>
  <si>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</si>
  <si>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</si>
  <si>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</si>
  <si>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</si>
  <si>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</si>
  <si>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</si>
  <si>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</si>
  <si>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</si>
  <si>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</si>
  <si>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</si>
  <si>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</si>
  <si>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</si>
  <si>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</si>
  <si>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</si>
  <si>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</si>
  <si>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</si>
  <si>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</si>
  <si>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</si>
  <si>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</si>
  <si>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</si>
  <si>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</si>
  <si>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</si>
  <si>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</si>
  <si>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</si>
  <si>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</si>
  <si>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</si>
  <si>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</si>
  <si>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</si>
  <si>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</si>
  <si>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</si>
  <si>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</si>
  <si>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</si>
  <si>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</si>
  <si>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</si>
  <si>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</si>
  <si>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</si>
  <si>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</si>
  <si>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</si>
  <si>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</si>
  <si>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</si>
  <si>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</si>
  <si>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</si>
  <si>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</si>
  <si>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</si>
  <si>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</si>
  <si>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</si>
  <si>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</si>
  <si>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</si>
  <si>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</si>
  <si>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</si>
  <si>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</si>
  <si>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</si>
  <si>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</si>
  <si>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</si>
  <si>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</si>
  <si>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</si>
  <si>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</si>
  <si>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</si>
  <si>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</si>
  <si>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</si>
  <si>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</si>
  <si>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</si>
  <si>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</si>
  <si>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</si>
  <si>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</si>
  <si>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</si>
  <si>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</si>
  <si>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</si>
  <si>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</si>
  <si>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</si>
  <si>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</si>
  <si>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</si>
  <si>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</si>
  <si>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</si>
  <si>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</si>
  <si>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</si>
  <si>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</si>
  <si>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</si>
  <si>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</si>
  <si>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</si>
  <si>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</si>
  <si>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</si>
  <si>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</si>
  <si>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</si>
  <si>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</si>
  <si>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</si>
  <si>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</si>
  <si>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</si>
  <si>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</si>
  <si>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</si>
  <si>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</si>
  <si>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</si>
  <si>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</si>
  <si>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</si>
  <si>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</si>
  <si>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</si>
  <si>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</si>
  <si>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</si>
  <si>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</si>
  <si>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</si>
  <si>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</si>
  <si>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</si>
  <si>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</si>
  <si>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</si>
  <si>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</si>
  <si>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</si>
  <si>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</si>
  <si>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</si>
  <si>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</si>
  <si>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</si>
  <si>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</si>
  <si>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</si>
  <si>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</si>
  <si>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</si>
  <si>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</si>
  <si>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</si>
  <si>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</si>
  <si>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</si>
  <si>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</si>
  <si>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</si>
  <si>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</si>
  <si>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</si>
  <si>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</si>
  <si>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</si>
  <si>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</si>
  <si>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</si>
  <si>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</si>
  <si>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</si>
  <si>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</si>
  <si>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</si>
  <si>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</si>
  <si>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</si>
  <si>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</si>
  <si>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</si>
  <si>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</si>
  <si>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</si>
  <si>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</si>
  <si>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</si>
  <si>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</si>
  <si>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</si>
  <si>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</si>
  <si>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</si>
  <si>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</si>
  <si>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</si>
  <si>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</si>
  <si>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</si>
  <si>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</si>
  <si>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</si>
  <si>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</si>
  <si>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</si>
  <si>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</si>
  <si>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</si>
  <si>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</si>
  <si>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</si>
  <si>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</si>
  <si>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</si>
  <si>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</si>
  <si>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</si>
  <si>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</si>
  <si>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</si>
  <si>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</si>
  <si>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</si>
  <si>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</si>
  <si>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</si>
  <si>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</si>
  <si>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</si>
  <si>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</si>
  <si>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</si>
  <si>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</si>
  <si>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</si>
  <si>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</si>
  <si>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</si>
  <si>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</si>
  <si>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</si>
  <si>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</si>
  <si>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</si>
  <si>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</si>
  <si>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</si>
  <si>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</si>
  <si>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</si>
  <si>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</si>
  <si>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</si>
  <si>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</si>
  <si>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</si>
  <si>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</si>
  <si>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</si>
  <si>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</si>
  <si>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</si>
  <si>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</si>
  <si>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</si>
  <si>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</si>
  <si>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</si>
  <si>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</si>
  <si>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</si>
  <si>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</si>
  <si>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</si>
  <si>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</si>
  <si>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</si>
  <si>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</si>
  <si>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</si>
  <si>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</si>
  <si>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</si>
  <si>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</si>
  <si>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</si>
  <si>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</si>
  <si>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</si>
  <si>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</si>
  <si>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</si>
  <si>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</si>
  <si>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</si>
  <si>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</si>
  <si>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</si>
  <si>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</si>
  <si>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</si>
  <si>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</si>
  <si>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</si>
  <si>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</si>
  <si>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</si>
  <si>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</si>
  <si>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</si>
  <si>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</si>
  <si>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</si>
  <si>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</si>
  <si>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</si>
  <si>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</si>
  <si>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</si>
  <si>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</si>
  <si>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</si>
  <si>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</si>
  <si>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</si>
  <si>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</si>
  <si>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</si>
  <si>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</si>
  <si>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</si>
  <si>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</si>
  <si>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</si>
  <si>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</si>
  <si>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</si>
  <si>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</si>
  <si>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</si>
  <si>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</si>
  <si>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</si>
  <si>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</si>
  <si>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</si>
  <si>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</si>
  <si>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</si>
  <si>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</si>
  <si>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</si>
  <si>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</si>
  <si>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</si>
  <si>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</si>
  <si>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</si>
  <si>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</si>
  <si>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</si>
  <si>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</si>
  <si>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</si>
  <si>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</si>
  <si>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</si>
  <si>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</si>
  <si>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</si>
  <si>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</si>
  <si>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</si>
  <si>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</si>
  <si>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</si>
  <si>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</si>
  <si>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</si>
  <si>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</si>
  <si>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</si>
  <si>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</si>
  <si>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</si>
  <si>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</si>
  <si>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</si>
  <si>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</si>
  <si>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</si>
  <si>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</si>
  <si>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</si>
  <si>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</si>
  <si>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</si>
  <si>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</si>
  <si>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</si>
  <si>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</si>
  <si>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</si>
  <si>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</si>
  <si>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</si>
  <si>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</si>
  <si>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</si>
  <si>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</si>
  <si>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</si>
  <si>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</si>
  <si>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</si>
  <si>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</si>
  <si>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</si>
  <si>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</si>
  <si>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</si>
  <si>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</si>
  <si>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</si>
  <si>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</si>
  <si>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</si>
  <si>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</si>
  <si>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</si>
  <si>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</si>
  <si>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</si>
  <si>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</si>
  <si>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</si>
  <si>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</si>
  <si>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</si>
  <si>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</si>
  <si>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</si>
  <si>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</si>
  <si>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</si>
  <si>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</si>
  <si>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</si>
  <si>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</si>
  <si>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</si>
  <si>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</si>
  <si>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</si>
  <si>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</si>
  <si>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</si>
  <si>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</si>
  <si>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</si>
  <si>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</si>
  <si>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</si>
  <si>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</si>
  <si>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</si>
  <si>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</si>
  <si>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</si>
  <si>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</si>
  <si>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</si>
  <si>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</si>
  <si>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</si>
  <si>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</si>
  <si>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</si>
  <si>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</si>
  <si>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</si>
  <si>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</si>
  <si>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</si>
  <si>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</si>
  <si>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</si>
  <si>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</si>
  <si>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</si>
  <si>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</si>
  <si>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</si>
  <si>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</si>
  <si>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</si>
  <si>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</si>
  <si>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</si>
  <si>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</si>
  <si>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</si>
  <si>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</si>
  <si>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</si>
  <si>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</si>
  <si>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</si>
  <si>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</si>
  <si>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</si>
  <si>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</si>
  <si>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</si>
  <si>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</si>
  <si>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</si>
  <si>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</si>
  <si>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</si>
  <si>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</si>
  <si>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</si>
  <si>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</si>
  <si>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</si>
  <si>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</si>
  <si>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</si>
  <si>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</si>
  <si>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</si>
  <si>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</si>
  <si>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</si>
  <si>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</si>
  <si>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</si>
  <si>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</si>
  <si>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</si>
  <si>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</si>
  <si>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</si>
  <si>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</si>
  <si>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</si>
  <si>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</si>
  <si>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</si>
  <si>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</si>
  <si>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</si>
  <si>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</si>
  <si>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</si>
  <si>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</si>
  <si>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</si>
  <si>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</si>
  <si>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</si>
  <si>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</si>
  <si>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</si>
  <si>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</si>
  <si>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</si>
  <si>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</si>
  <si>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</si>
  <si>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</si>
  <si>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</si>
  <si>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</si>
  <si>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</si>
  <si>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</si>
  <si>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</si>
  <si>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</si>
  <si>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</si>
  <si>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</si>
  <si>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</si>
  <si>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</si>
  <si>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</si>
  <si>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</si>
  <si>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</si>
  <si>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</si>
  <si>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</si>
  <si>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</si>
  <si>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</si>
  <si>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</si>
  <si>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</si>
  <si>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</si>
  <si>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</si>
  <si>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</si>
  <si>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</si>
  <si>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</si>
  <si>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</si>
  <si>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</si>
  <si>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</si>
  <si>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</si>
  <si>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</si>
  <si>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</si>
  <si>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</si>
  <si>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</si>
  <si>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</si>
  <si>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</si>
  <si>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</si>
  <si>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</si>
  <si>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</si>
  <si>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</si>
  <si>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</si>
  <si>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</si>
  <si>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</si>
  <si>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</si>
  <si>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</si>
  <si>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</si>
  <si>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</si>
  <si>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</si>
  <si>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</si>
  <si>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</si>
  <si>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</si>
  <si>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</si>
  <si>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</si>
  <si>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</si>
  <si>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</si>
  <si>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</si>
  <si>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</si>
  <si>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</si>
  <si>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</si>
  <si>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</si>
  <si>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</si>
  <si>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</si>
  <si>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</si>
  <si>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</si>
  <si>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</si>
  <si>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</si>
  <si>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</si>
  <si>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</si>
  <si>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</si>
  <si>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</si>
  <si>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</si>
  <si>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</si>
  <si>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</si>
  <si>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</si>
  <si>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</si>
  <si>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</si>
  <si>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</si>
  <si>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</si>
  <si>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</si>
  <si>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</si>
  <si>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</si>
  <si>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</si>
  <si>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</si>
  <si>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</si>
  <si>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</si>
  <si>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</si>
  <si>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</si>
  <si>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</si>
  <si>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</si>
  <si>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</si>
  <si>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</si>
  <si>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</si>
  <si>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</si>
  <si>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</si>
  <si>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</si>
  <si>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</si>
  <si>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</si>
  <si>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</si>
  <si>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</si>
  <si>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</si>
  <si>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</si>
  <si>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</si>
  <si>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</si>
  <si>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</si>
  <si>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</si>
  <si>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</si>
  <si>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</si>
  <si>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</si>
  <si>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</si>
  <si>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</si>
  <si>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</si>
  <si>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</si>
  <si>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</si>
  <si>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</si>
  <si>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</si>
  <si>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</si>
  <si>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</si>
  <si>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</si>
  <si>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</si>
  <si>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</si>
  <si>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</si>
  <si>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</si>
  <si>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</si>
  <si>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</si>
  <si>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</si>
  <si>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</si>
  <si>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</si>
  <si>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</si>
  <si>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</si>
  <si>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</si>
  <si>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</si>
  <si>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</si>
  <si>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</si>
  <si>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</si>
  <si>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</si>
  <si>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</si>
  <si>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</si>
  <si>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</si>
  <si>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</si>
  <si>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</si>
  <si>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</si>
  <si>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</si>
  <si>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</si>
  <si>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</si>
  <si>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</si>
  <si>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</si>
  <si>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</si>
  <si>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</si>
  <si>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</si>
  <si>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</si>
  <si>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</si>
  <si>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</si>
  <si>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</si>
  <si>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</si>
  <si>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</si>
  <si>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</si>
  <si>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</si>
  <si>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</si>
  <si>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</si>
  <si>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</si>
  <si>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</si>
  <si>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</si>
  <si>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</si>
  <si>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</si>
  <si>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</si>
  <si>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</si>
  <si>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</si>
  <si>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</si>
  <si>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</si>
  <si>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</si>
  <si>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</si>
  <si>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</si>
  <si>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</si>
  <si>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</si>
  <si>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</si>
  <si>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</si>
  <si>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</si>
  <si>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</si>
  <si>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</si>
  <si>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</si>
  <si>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</si>
  <si>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</si>
  <si>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</si>
  <si>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</si>
  <si>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</si>
  <si>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</si>
  <si>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</si>
  <si>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</si>
  <si>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</si>
  <si>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</si>
  <si>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</si>
  <si>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</si>
  <si>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</si>
  <si>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</si>
  <si>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</si>
  <si>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</si>
  <si>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</si>
  <si>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</si>
  <si>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</si>
  <si>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</si>
  <si>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</si>
  <si>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</si>
  <si>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</si>
  <si>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</si>
  <si>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</si>
  <si>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</si>
  <si>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</si>
  <si>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</si>
  <si>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</si>
  <si>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</si>
  <si>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</si>
  <si>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</si>
  <si>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</si>
  <si>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</si>
  <si>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</si>
  <si>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</si>
  <si>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</si>
  <si>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</si>
  <si>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</si>
  <si>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</si>
  <si>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</si>
  <si>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</si>
  <si>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</si>
  <si>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</si>
  <si>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</si>
  <si>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</si>
  <si>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</si>
  <si>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</si>
  <si>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</si>
  <si>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</si>
  <si>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</si>
  <si>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</si>
  <si>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</si>
  <si>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</si>
  <si>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</si>
  <si>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</si>
  <si>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</si>
  <si>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</si>
  <si>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</si>
  <si>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</si>
  <si>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</si>
  <si>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</si>
  <si>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</si>
  <si>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</si>
  <si>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</si>
  <si>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</si>
  <si>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</si>
  <si>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</si>
  <si>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</si>
  <si>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</si>
  <si>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</si>
  <si>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</si>
  <si>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</si>
  <si>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</si>
  <si>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</si>
  <si>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</si>
  <si>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</si>
  <si>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</si>
  <si>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</si>
  <si>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</si>
  <si>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</si>
  <si>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</si>
  <si>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</si>
  <si>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</si>
  <si>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</si>
  <si>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</si>
  <si>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</si>
  <si>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</si>
  <si>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</si>
  <si>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</si>
  <si>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</si>
  <si>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</si>
  <si>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</si>
  <si>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</si>
  <si>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</si>
  <si>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</si>
  <si>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</si>
  <si>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</si>
  <si>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</si>
  <si>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</si>
  <si>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</si>
  <si>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</si>
  <si>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</si>
  <si>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</si>
  <si>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</si>
  <si>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</si>
  <si>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</si>
  <si>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</si>
  <si>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</si>
  <si>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</si>
  <si>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</si>
  <si>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</si>
  <si>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</si>
  <si>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</si>
  <si>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</si>
  <si>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</si>
  <si>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</si>
  <si>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</si>
  <si>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</si>
  <si>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</si>
  <si>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</si>
  <si>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</si>
  <si>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</si>
  <si>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</si>
  <si>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</si>
  <si>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</si>
  <si>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</si>
  <si>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</si>
  <si>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</si>
  <si>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</si>
  <si>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</si>
  <si>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</si>
  <si>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</si>
  <si>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</si>
  <si>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</si>
  <si>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</si>
  <si>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</si>
  <si>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</si>
  <si>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</si>
  <si>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</si>
  <si>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</si>
  <si>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</si>
  <si>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</si>
  <si>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</si>
  <si>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</si>
  <si>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</si>
  <si>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</si>
  <si>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</si>
  <si>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</si>
  <si>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</si>
  <si>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</si>
  <si>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</si>
  <si>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</si>
  <si>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</si>
  <si>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</si>
  <si>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</si>
  <si>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</si>
  <si>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</si>
  <si>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</si>
  <si>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</si>
  <si>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</si>
  <si>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</si>
  <si>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</si>
  <si>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</si>
  <si>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</si>
  <si>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</si>
  <si>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</si>
  <si>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</si>
  <si>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</si>
  <si>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</si>
  <si>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</si>
  <si>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</si>
  <si>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</si>
  <si>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</si>
  <si>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</si>
  <si>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</si>
  <si>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</si>
  <si>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</si>
  <si>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</si>
  <si>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</si>
  <si>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</si>
  <si>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</si>
  <si>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</si>
  <si>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</si>
  <si>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</si>
  <si>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</si>
  <si>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</si>
  <si>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</si>
  <si>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</si>
  <si>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</si>
  <si>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</si>
  <si>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</si>
  <si>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</si>
  <si>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</si>
  <si>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</si>
  <si>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</si>
  <si>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</si>
  <si>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</si>
  <si>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</si>
  <si>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</si>
  <si>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</si>
  <si>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</si>
  <si>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</si>
  <si>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</si>
  <si>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</si>
  <si>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</si>
  <si>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</si>
  <si>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</si>
  <si>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</si>
  <si>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</si>
  <si>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</si>
  <si>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</si>
  <si>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</si>
  <si>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</si>
  <si>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</si>
  <si>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</si>
  <si>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</si>
  <si>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</si>
  <si>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</si>
  <si>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</si>
  <si>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</si>
  <si>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</si>
  <si>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</si>
  <si>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</si>
  <si>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</si>
  <si>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</si>
  <si>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</si>
  <si>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</si>
  <si>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</si>
  <si>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</si>
  <si>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</si>
  <si>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</si>
  <si>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</si>
  <si>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</si>
  <si>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</si>
  <si>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</si>
  <si>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</si>
  <si>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</si>
  <si>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</si>
  <si>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</si>
  <si>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</si>
  <si>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</si>
  <si>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</si>
  <si>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</si>
  <si>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</si>
  <si>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</si>
  <si>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</si>
  <si>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</si>
  <si>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</si>
  <si>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</si>
  <si>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</si>
  <si>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</si>
  <si>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</si>
  <si>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</si>
  <si>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</si>
  <si>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</si>
  <si>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</si>
  <si>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</si>
  <si>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</si>
  <si>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</si>
  <si>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</si>
  <si>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</si>
  <si>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</si>
  <si>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</si>
  <si>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</si>
  <si>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</si>
  <si>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</si>
  <si>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</si>
  <si>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</si>
  <si>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</si>
  <si>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</si>
  <si>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</si>
  <si>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</si>
  <si>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</si>
  <si>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</si>
  <si>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</si>
  <si>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</si>
  <si>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</si>
  <si>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</si>
  <si>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</si>
  <si>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</si>
  <si>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</si>
  <si>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</si>
  <si>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</si>
  <si>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</si>
  <si>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</si>
  <si>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</si>
  <si>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</si>
  <si>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</si>
  <si>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</si>
  <si>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</si>
  <si>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</si>
  <si>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</si>
  <si>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</si>
  <si>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</si>
  <si>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</si>
  <si>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</si>
  <si>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</si>
  <si>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</si>
  <si>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</si>
  <si>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</si>
  <si>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</si>
  <si>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</si>
  <si>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</si>
  <si>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</si>
  <si>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</si>
  <si>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</si>
  <si>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</si>
  <si>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</si>
  <si>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</si>
  <si>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</si>
  <si>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</si>
  <si>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</si>
  <si>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</si>
  <si>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</si>
  <si>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</si>
  <si>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</si>
  <si>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</si>
  <si>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</si>
  <si>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</si>
  <si>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</si>
  <si>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</si>
  <si>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</si>
  <si>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</si>
  <si>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</si>
  <si>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</si>
  <si>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</si>
  <si>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</si>
  <si>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</si>
  <si>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</si>
  <si>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</si>
  <si>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</si>
  <si>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</si>
  <si>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</si>
  <si>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</si>
  <si>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</si>
  <si>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</si>
  <si>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</si>
  <si>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</si>
  <si>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</si>
  <si>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</si>
  <si>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</si>
  <si>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</si>
  <si>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</si>
  <si>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</si>
  <si>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</si>
  <si>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</si>
  <si>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</si>
  <si>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</si>
  <si>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</si>
  <si>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</si>
  <si>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</si>
  <si>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</si>
  <si>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</si>
  <si>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</si>
  <si>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</si>
  <si>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</si>
  <si>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</si>
  <si>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</si>
  <si>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</si>
  <si>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</si>
  <si>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</si>
  <si>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</si>
  <si>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</si>
  <si>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</si>
  <si>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</si>
  <si>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</si>
  <si>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</si>
  <si>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</si>
  <si>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</si>
  <si>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</si>
  <si>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</si>
  <si>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</si>
  <si>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</si>
  <si>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</si>
  <si>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</si>
  <si>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</si>
  <si>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</si>
  <si>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</si>
  <si>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</si>
  <si>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</si>
  <si>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</si>
  <si>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</si>
  <si>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</si>
  <si>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</si>
  <si>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</si>
  <si>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</si>
  <si>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</si>
  <si>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</si>
  <si>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</si>
  <si>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</si>
  <si>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</si>
  <si>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</si>
  <si>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</si>
  <si>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</si>
  <si>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</si>
  <si>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</si>
  <si>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</si>
  <si>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</si>
  <si>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</si>
  <si>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</si>
  <si>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</si>
  <si>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</si>
  <si>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</si>
  <si>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</si>
  <si>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</si>
  <si>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</si>
  <si>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</si>
  <si>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</si>
  <si>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</si>
  <si>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</si>
  <si>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</si>
  <si>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</si>
  <si>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</si>
  <si>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</si>
  <si>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</si>
  <si>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</si>
  <si>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</si>
  <si>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</si>
  <si>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</si>
  <si>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</si>
  <si>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</si>
  <si>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</si>
  <si>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</si>
  <si>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</si>
  <si>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</si>
  <si>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</si>
  <si>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</si>
  <si>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</si>
  <si>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</si>
  <si>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</si>
  <si>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</si>
  <si>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</si>
  <si>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</si>
  <si>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</si>
  <si>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</si>
  <si>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</si>
  <si>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</si>
  <si>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</si>
  <si>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</si>
  <si>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</si>
  <si>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</si>
  <si>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</si>
  <si>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</si>
  <si>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</si>
  <si>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</si>
  <si>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</si>
  <si>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</si>
  <si>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</si>
  <si>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</si>
  <si>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</si>
  <si>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</si>
  <si>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</si>
  <si>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</si>
  <si>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</si>
  <si>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</si>
  <si>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</si>
  <si>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</si>
  <si>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</si>
  <si>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</si>
  <si>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</si>
  <si>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</si>
  <si>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</si>
  <si>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</si>
  <si>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</si>
  <si>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</si>
  <si>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</si>
  <si>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</si>
  <si>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</si>
  <si>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</si>
  <si>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</si>
  <si>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</si>
  <si>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</si>
  <si>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</si>
  <si>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</si>
  <si>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</si>
  <si>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</si>
  <si>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</si>
  <si>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</si>
  <si>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</si>
  <si>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</si>
  <si>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</si>
  <si>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</si>
  <si>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</si>
  <si>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</si>
  <si>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</si>
  <si>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</si>
  <si>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</si>
  <si>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</si>
  <si>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</si>
  <si>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</si>
  <si>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</si>
  <si>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</si>
  <si>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</si>
  <si>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</si>
  <si>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</si>
  <si>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</si>
  <si>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</si>
  <si>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</si>
  <si>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</si>
  <si>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</si>
  <si>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</si>
  <si>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</si>
  <si>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</si>
  <si>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</si>
  <si>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</si>
  <si>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</si>
  <si>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</si>
  <si>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</si>
  <si>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</si>
  <si>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</si>
  <si>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</si>
  <si>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</si>
  <si>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</si>
  <si>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</si>
  <si>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</si>
  <si>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</si>
  <si>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</si>
  <si>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</si>
  <si>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</si>
  <si>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</si>
  <si>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</si>
  <si>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</si>
  <si>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</si>
  <si>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</si>
  <si>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</si>
  <si>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</si>
  <si>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</si>
  <si>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</si>
  <si>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</si>
  <si>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</si>
  <si>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</si>
  <si>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</si>
  <si>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</si>
  <si>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</si>
  <si>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</si>
  <si>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</si>
  <si>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</si>
  <si>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</si>
  <si>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</si>
  <si>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</si>
  <si>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</si>
  <si>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</si>
  <si>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</si>
  <si>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</si>
  <si>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</si>
  <si>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</si>
  <si>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</si>
  <si>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</si>
  <si>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</si>
  <si>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</si>
  <si>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</si>
  <si>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</si>
  <si>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</si>
  <si>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</si>
  <si>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</si>
  <si>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</si>
  <si>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</si>
  <si>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</si>
  <si>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</si>
  <si>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</si>
  <si>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</si>
  <si>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</si>
  <si>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</si>
  <si>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</si>
  <si>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</si>
  <si>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</si>
  <si>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</si>
  <si>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</si>
  <si>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</si>
  <si>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</si>
  <si>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</si>
  <si>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</si>
  <si>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</si>
  <si>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</si>
  <si>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</si>
  <si>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</si>
  <si>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</si>
  <si>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</si>
  <si>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</si>
  <si>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</si>
  <si>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</si>
  <si>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</si>
  <si>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</si>
  <si>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</si>
  <si>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</si>
  <si>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</si>
  <si>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</si>
  <si>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</si>
  <si>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</si>
  <si>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</si>
  <si>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</si>
  <si>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</si>
  <si>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</si>
  <si>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</si>
  <si>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</si>
  <si>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</si>
  <si>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</si>
  <si>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</si>
  <si>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</si>
  <si>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</si>
  <si>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</si>
  <si>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</si>
  <si>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</si>
  <si>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</si>
  <si>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</si>
  <si>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</si>
  <si>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</si>
  <si>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</si>
  <si>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</si>
  <si>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</si>
  <si>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</si>
  <si>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</si>
  <si>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</si>
  <si>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</si>
  <si>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</si>
  <si>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</si>
  <si>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</si>
  <si>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</si>
  <si>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</si>
  <si>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</si>
  <si>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</si>
  <si>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</si>
  <si>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</si>
  <si>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</si>
  <si>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</si>
  <si>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</si>
  <si>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</si>
  <si>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</si>
  <si>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</si>
  <si>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</si>
  <si>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</si>
  <si>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</si>
  <si>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</si>
  <si>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</si>
  <si>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</si>
  <si>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</si>
  <si>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</si>
  <si>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</si>
  <si>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</si>
  <si>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</si>
  <si>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</si>
  <si>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</si>
  <si>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</si>
  <si>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</si>
  <si>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</si>
  <si>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</si>
  <si>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</si>
  <si>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</si>
  <si>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</si>
  <si>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</si>
  <si>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</si>
  <si>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</si>
  <si>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</si>
  <si>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</si>
  <si>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</si>
  <si>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</si>
  <si>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</si>
  <si>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</si>
  <si>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</si>
  <si>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</si>
  <si>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</si>
  <si>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</si>
  <si>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</si>
  <si>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</si>
  <si>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</si>
  <si>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</si>
  <si>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</si>
  <si>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</si>
  <si>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</si>
  <si>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</si>
  <si>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</si>
  <si>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</si>
  <si>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</si>
  <si>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</si>
  <si>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</si>
  <si>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</si>
  <si>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</si>
  <si>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</si>
  <si>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</si>
  <si>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</si>
  <si>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</si>
  <si>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</si>
  <si>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</si>
  <si>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</si>
  <si>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</si>
  <si>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</si>
  <si>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</si>
  <si>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</si>
  <si>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</si>
  <si>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</si>
  <si>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</si>
  <si>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</si>
  <si>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</si>
  <si>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</si>
  <si>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</si>
  <si>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</si>
  <si>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</si>
  <si>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</si>
  <si>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</si>
  <si>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</si>
  <si>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</si>
  <si>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</si>
  <si>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</si>
  <si>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</si>
  <si>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</si>
  <si>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</si>
  <si>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</si>
  <si>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</si>
  <si>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</si>
  <si>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</si>
  <si>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</si>
  <si>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</si>
  <si>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</si>
  <si>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</si>
  <si>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</si>
  <si>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</si>
  <si>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</si>
  <si>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</si>
  <si>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</si>
  <si>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</si>
  <si>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</si>
  <si>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</si>
  <si>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</si>
  <si>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</si>
  <si>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</si>
  <si>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</si>
  <si>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</si>
  <si>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</si>
  <si>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</si>
  <si>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</si>
  <si>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</si>
  <si>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</si>
  <si>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</si>
  <si>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</si>
  <si>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</si>
  <si>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</si>
  <si>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</si>
  <si>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</si>
  <si>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</si>
  <si>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</si>
  <si>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</si>
  <si>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</si>
  <si>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</si>
  <si>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</si>
  <si>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</si>
  <si>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</si>
  <si>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</si>
  <si>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</si>
  <si>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</si>
  <si>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</si>
  <si>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</si>
  <si>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</si>
  <si>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</si>
  <si>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</si>
  <si>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</si>
  <si>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</si>
  <si>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</si>
  <si>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</si>
  <si>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</si>
  <si>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</si>
  <si>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</si>
  <si>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</si>
  <si>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</si>
  <si>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</si>
  <si>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</si>
  <si>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</si>
  <si>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</si>
  <si>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</si>
  <si>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</si>
  <si>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</si>
  <si>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</si>
  <si>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</si>
  <si>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</si>
  <si>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</si>
  <si>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</si>
  <si>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</si>
  <si>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</si>
  <si>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</si>
  <si>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</si>
  <si>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</si>
  <si>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</si>
  <si>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</si>
  <si>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</si>
  <si>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</si>
  <si>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</si>
  <si>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</si>
  <si>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</si>
  <si>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</si>
  <si>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</si>
  <si>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</si>
  <si>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</si>
  <si>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</si>
  <si>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</si>
  <si>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</si>
  <si>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</si>
  <si>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</si>
  <si>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</si>
  <si>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</si>
  <si>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</si>
  <si>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</si>
  <si>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</si>
  <si>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</si>
  <si>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</si>
  <si>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</si>
  <si>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</si>
  <si>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</si>
  <si>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</si>
  <si>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</si>
  <si>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</si>
  <si>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</si>
  <si>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</si>
  <si>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</si>
  <si>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</si>
  <si>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</si>
  <si>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</si>
  <si>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</si>
  <si>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</si>
  <si>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</si>
  <si>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</si>
  <si>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</si>
  <si>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</si>
  <si>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</si>
  <si>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</si>
  <si>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</si>
  <si>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</si>
  <si>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</si>
  <si>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</si>
  <si>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</si>
  <si>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</si>
  <si>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</si>
  <si>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</si>
  <si>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</si>
  <si>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</si>
  <si>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</si>
  <si>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</si>
  <si>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</si>
  <si>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</si>
  <si>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</si>
  <si>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</si>
  <si>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</si>
  <si>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</si>
  <si>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</si>
  <si>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</si>
  <si>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</si>
  <si>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</si>
  <si>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</si>
  <si>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</si>
  <si>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</si>
  <si>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</si>
  <si>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</si>
  <si>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</si>
  <si>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</si>
  <si>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</si>
  <si>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</si>
  <si>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</si>
  <si>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</si>
  <si>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</si>
  <si>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</si>
  <si>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</si>
  <si>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</si>
  <si>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</si>
  <si>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</si>
  <si>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</si>
  <si>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</si>
  <si>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</si>
  <si>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</si>
  <si>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</si>
  <si>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</si>
  <si>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</si>
  <si>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</si>
  <si>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</si>
  <si>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</si>
  <si>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</si>
  <si>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</si>
  <si>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</si>
  <si>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</si>
  <si>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</si>
  <si>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</si>
  <si>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</si>
  <si>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</si>
  <si>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</si>
  <si>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</si>
  <si>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</si>
  <si>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</si>
  <si>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</si>
  <si>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</si>
  <si>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</si>
  <si>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</si>
  <si>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</si>
  <si>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</si>
  <si>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</si>
  <si>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</si>
  <si>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</si>
  <si>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</si>
  <si>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</si>
  <si>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</si>
  <si>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</si>
  <si>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</si>
  <si>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</si>
  <si>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</si>
  <si>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</si>
  <si>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</si>
  <si>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</si>
  <si>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</si>
  <si>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</si>
  <si>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</si>
  <si>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</si>
  <si>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</si>
  <si>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</si>
  <si>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</si>
  <si>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</si>
  <si>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</si>
  <si>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</si>
  <si>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</si>
  <si>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</si>
  <si>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</si>
  <si>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</si>
  <si>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</si>
  <si>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</si>
  <si>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</si>
  <si>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</si>
  <si>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</si>
  <si>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</si>
  <si>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</si>
  <si>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</si>
  <si>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</si>
  <si>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</si>
  <si>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</si>
  <si>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</si>
  <si>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</si>
  <si>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</si>
  <si>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</si>
  <si>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</si>
  <si>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</si>
  <si>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</si>
  <si>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</si>
  <si>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</si>
  <si>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</si>
  <si>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</si>
  <si>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</si>
  <si>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</si>
  <si>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</si>
  <si>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</si>
  <si>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</si>
  <si>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</si>
  <si>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</si>
  <si>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</si>
  <si>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</si>
  <si>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</si>
  <si>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</si>
  <si>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</si>
  <si>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</si>
  <si>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</si>
  <si>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</si>
  <si>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</si>
  <si>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</si>
  <si>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</si>
  <si>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</si>
  <si>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</si>
  <si>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</si>
  <si>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</si>
  <si>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</si>
  <si>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</si>
  <si>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</si>
  <si>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</si>
  <si>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</si>
  <si>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</si>
  <si>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</si>
  <si>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</si>
  <si>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</si>
  <si>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</si>
  <si>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</si>
  <si>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</si>
  <si>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</si>
  <si>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</si>
  <si>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</si>
  <si>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</si>
  <si>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</si>
  <si>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</si>
  <si>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</si>
  <si>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</si>
  <si>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</si>
  <si>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</si>
  <si>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</si>
  <si>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</si>
  <si>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</si>
  <si>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</si>
  <si>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</si>
  <si>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</si>
  <si>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</si>
  <si>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</si>
  <si>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</si>
  <si>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</si>
  <si>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</si>
  <si>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</si>
  <si>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</si>
  <si>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</si>
  <si>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</si>
  <si>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</si>
  <si>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</si>
  <si>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</si>
  <si>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</si>
  <si>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</si>
  <si>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</si>
  <si>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</si>
  <si>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</si>
  <si>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</si>
  <si>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</si>
  <si>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</si>
  <si>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</si>
  <si>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</si>
  <si>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</si>
  <si>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</si>
  <si>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</si>
  <si>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</si>
  <si>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</si>
  <si>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</si>
  <si>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</si>
  <si>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</si>
  <si>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</si>
  <si>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</si>
  <si>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</si>
  <si>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</si>
  <si>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</si>
  <si>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</si>
  <si>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</si>
  <si>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</si>
  <si>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</si>
  <si>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</si>
  <si>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</si>
  <si>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</si>
  <si>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</si>
  <si>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</si>
  <si>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</si>
  <si>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</si>
  <si>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</si>
  <si>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</si>
  <si>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</si>
  <si>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</si>
  <si>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</si>
  <si>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</si>
  <si>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</si>
  <si>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</si>
  <si>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</si>
  <si>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</si>
  <si>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</si>
  <si>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</si>
  <si>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</si>
  <si>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</si>
  <si>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</si>
  <si>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</si>
  <si>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</si>
  <si>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</si>
  <si>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</si>
  <si>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</si>
  <si>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</si>
  <si>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</si>
  <si>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</si>
  <si>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</si>
  <si>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</si>
  <si>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</si>
  <si>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</si>
  <si>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</si>
  <si>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</si>
  <si>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</si>
  <si>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</si>
  <si>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</si>
  <si>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</si>
  <si>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</si>
  <si>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</si>
  <si>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</si>
  <si>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</si>
  <si>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</si>
  <si>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</si>
  <si>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</si>
  <si>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</si>
  <si>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</si>
  <si>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</si>
  <si>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</si>
  <si>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</si>
  <si>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</si>
  <si>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</si>
  <si>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</si>
  <si>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</si>
  <si>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</si>
  <si>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</si>
  <si>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</si>
  <si>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</si>
  <si>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</si>
  <si>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</si>
  <si>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</si>
  <si>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</si>
  <si>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</si>
  <si>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</si>
  <si>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</si>
  <si>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</si>
  <si>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</si>
  <si>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</si>
  <si>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</si>
  <si>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</si>
  <si>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</si>
  <si>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</si>
  <si>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</si>
  <si>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</si>
  <si>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</si>
  <si>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</si>
  <si>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</si>
  <si>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</si>
  <si>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</si>
  <si>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</si>
  <si>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</si>
  <si>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</si>
  <si>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</si>
  <si>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</si>
  <si>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</si>
  <si>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</si>
  <si>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</si>
  <si>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</si>
  <si>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</si>
  <si>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</si>
  <si>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</si>
  <si>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</si>
  <si>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</si>
  <si>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</si>
  <si>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</si>
  <si>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</si>
  <si>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</si>
  <si>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</si>
  <si>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</si>
  <si>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</si>
  <si>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</si>
  <si>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</si>
  <si>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</si>
  <si>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</si>
  <si>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</si>
  <si>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</si>
  <si>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</si>
  <si>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</si>
  <si>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</si>
  <si>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</si>
  <si>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</si>
  <si>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</si>
  <si>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</si>
  <si>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</si>
  <si>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</si>
  <si>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</si>
  <si>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</si>
  <si>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</si>
  <si>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</si>
  <si>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</si>
  <si>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</si>
  <si>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</si>
  <si>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</si>
  <si>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</si>
  <si>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</si>
  <si>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</si>
  <si>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</si>
  <si>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</si>
  <si>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</si>
  <si>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</si>
  <si>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</si>
  <si>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</si>
  <si>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</si>
  <si>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</si>
  <si>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</si>
  <si>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</si>
  <si>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</si>
  <si>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</si>
  <si>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</si>
  <si>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</si>
  <si>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</si>
  <si>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</si>
  <si>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</si>
  <si>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</si>
  <si>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</si>
  <si>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</si>
  <si>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</si>
  <si>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</si>
  <si>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</si>
  <si>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</si>
  <si>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</si>
  <si>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</si>
  <si>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</si>
  <si>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</si>
  <si>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</si>
  <si>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</si>
  <si>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</si>
  <si>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</si>
  <si>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</si>
  <si>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</si>
  <si>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</si>
  <si>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</si>
  <si>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</si>
  <si>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</si>
  <si>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</si>
  <si>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</si>
  <si>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</si>
  <si>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</si>
  <si>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</si>
  <si>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</si>
  <si>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</si>
  <si>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</si>
  <si>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</si>
  <si>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</si>
  <si>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</si>
  <si>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</si>
  <si>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</si>
  <si>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</si>
  <si>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</si>
  <si>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</si>
  <si>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</si>
  <si>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</si>
  <si>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</si>
  <si>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</si>
  <si>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</si>
  <si>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</si>
  <si>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</si>
  <si>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</si>
  <si>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</si>
  <si>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</si>
  <si>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</si>
  <si>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</si>
  <si>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</si>
  <si>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</si>
  <si>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</si>
  <si>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</si>
  <si>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</si>
  <si>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</si>
  <si>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</si>
  <si>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</si>
  <si>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</si>
  <si>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</si>
  <si>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</si>
  <si>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</si>
  <si>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</si>
  <si>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</si>
  <si>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</si>
  <si>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</si>
  <si>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</si>
  <si>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</si>
  <si>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</si>
  <si>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</si>
  <si>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</si>
  <si>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</si>
  <si>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</si>
  <si>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</si>
  <si>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</si>
  <si>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</si>
  <si>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</si>
  <si>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</si>
  <si>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</si>
  <si>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</si>
  <si>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</si>
  <si>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</si>
  <si>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</si>
  <si>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</si>
  <si>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</si>
  <si>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</si>
  <si>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</si>
  <si>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</si>
  <si>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</si>
  <si>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</si>
  <si>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</si>
  <si>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</si>
  <si>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</si>
  <si>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</si>
  <si>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</si>
  <si>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</si>
  <si>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</si>
  <si>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</si>
  <si>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</si>
  <si>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</si>
  <si>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</si>
  <si>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</si>
  <si>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</si>
  <si>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</si>
  <si>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</si>
  <si>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</si>
  <si>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</si>
  <si>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</si>
  <si>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</si>
  <si>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</si>
  <si>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</si>
  <si>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</si>
  <si>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</si>
  <si>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</si>
  <si>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</si>
  <si>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</si>
  <si>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</si>
  <si>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</si>
  <si>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</si>
  <si>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</si>
  <si>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</si>
  <si>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</si>
  <si>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</si>
  <si>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</si>
  <si>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</si>
  <si>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</si>
  <si>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</si>
  <si>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</si>
  <si>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</si>
  <si>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</si>
  <si>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</si>
  <si>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</si>
  <si>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</si>
  <si>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</si>
  <si>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</si>
  <si>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</si>
  <si>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</si>
  <si>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</si>
  <si>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</si>
  <si>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</si>
  <si>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</si>
  <si>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</si>
  <si>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</si>
  <si>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</si>
  <si>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</si>
  <si>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</si>
  <si>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</si>
  <si>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</si>
  <si>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</si>
  <si>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</si>
  <si>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</si>
  <si>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</si>
  <si>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</si>
  <si>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</si>
  <si>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</si>
  <si>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</si>
  <si>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</si>
  <si>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</si>
  <si>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</si>
  <si>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</si>
  <si>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</si>
  <si>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</si>
  <si>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</si>
  <si>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</si>
  <si>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</si>
  <si>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</si>
  <si>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</si>
  <si>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</si>
  <si>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</si>
  <si>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</si>
  <si>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</si>
  <si>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</si>
  <si>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</si>
  <si>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</si>
  <si>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</si>
  <si>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</si>
  <si>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</si>
  <si>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</si>
  <si>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</si>
  <si>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</si>
  <si>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</si>
  <si>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</si>
  <si>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</si>
  <si>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</si>
  <si>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</si>
  <si>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</si>
  <si>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</si>
  <si>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</si>
  <si>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</si>
  <si>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</si>
  <si>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</si>
  <si>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</si>
  <si>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</si>
  <si>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</si>
  <si>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</si>
  <si>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</si>
  <si>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</si>
  <si>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</si>
  <si>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</si>
  <si>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</si>
  <si>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</si>
  <si>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</si>
  <si>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</si>
  <si>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</si>
  <si>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</si>
  <si>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</si>
  <si>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</si>
  <si>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</si>
  <si>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</si>
  <si>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</si>
  <si>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</si>
  <si>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</si>
  <si>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</si>
  <si>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</si>
  <si>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</si>
  <si>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</si>
  <si>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</si>
  <si>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</si>
  <si>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</si>
  <si>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</si>
  <si>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</si>
  <si>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</si>
  <si>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</si>
  <si>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</si>
  <si>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</si>
  <si>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</si>
  <si>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</si>
  <si>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</si>
  <si>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</si>
  <si>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</si>
  <si>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</si>
  <si>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</si>
  <si>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</si>
  <si>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</si>
  <si>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</si>
  <si>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</si>
  <si>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</si>
  <si>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</si>
  <si>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</si>
  <si>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</si>
  <si>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</si>
  <si>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</si>
  <si>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</si>
  <si>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</si>
  <si>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</si>
  <si>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</si>
  <si>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</si>
  <si>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</si>
  <si>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</si>
  <si>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</si>
  <si>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</si>
  <si>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</si>
  <si>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</si>
  <si>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</si>
  <si>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</si>
  <si>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</si>
  <si>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</si>
  <si>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</si>
  <si>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</si>
  <si>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</si>
  <si>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</si>
  <si>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</si>
  <si>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</si>
  <si>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</si>
  <si>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</si>
  <si>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</si>
  <si>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</si>
  <si>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</si>
  <si>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</si>
  <si>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</si>
  <si>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</si>
  <si>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</si>
  <si>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</si>
  <si>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</si>
  <si>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</si>
  <si>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</si>
  <si>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</si>
  <si>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</si>
  <si>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</si>
  <si>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</si>
  <si>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</si>
  <si>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</si>
  <si>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</si>
  <si>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</si>
  <si>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</si>
  <si>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</si>
  <si>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</si>
  <si>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</si>
  <si>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</si>
  <si>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</si>
  <si>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</si>
  <si>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</si>
  <si>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</si>
  <si>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</si>
  <si>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</si>
  <si>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</si>
  <si>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</si>
  <si>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</si>
  <si>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</si>
  <si>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</si>
  <si>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</si>
  <si>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</si>
  <si>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</si>
  <si>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</si>
  <si>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</si>
  <si>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</si>
  <si>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</si>
  <si>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</si>
  <si>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</si>
  <si>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</si>
  <si>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</si>
  <si>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</si>
  <si>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</si>
  <si>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</si>
  <si>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</si>
  <si>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</si>
  <si>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</si>
  <si>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</si>
  <si>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</si>
  <si>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</si>
  <si>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</si>
  <si>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</si>
  <si>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</si>
  <si>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</si>
  <si>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</si>
  <si>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</si>
  <si>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</si>
  <si>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</si>
  <si>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</si>
  <si>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</si>
  <si>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</si>
  <si>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</si>
  <si>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</si>
  <si>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</si>
  <si>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</si>
  <si>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</si>
  <si>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</si>
  <si>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</si>
  <si>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</si>
  <si>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</si>
  <si>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</si>
  <si>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</si>
  <si>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</si>
  <si>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</si>
  <si>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</si>
  <si>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</si>
  <si>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</si>
  <si>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</si>
  <si>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</si>
  <si>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</si>
  <si>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</si>
  <si>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</si>
  <si>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</si>
  <si>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</si>
  <si>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</si>
  <si>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</si>
  <si>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</si>
  <si>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</si>
  <si>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</si>
  <si>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</si>
  <si>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</si>
  <si>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</si>
  <si>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</si>
  <si>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</si>
  <si>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</si>
  <si>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</si>
  <si>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</si>
  <si>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</si>
  <si>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</si>
  <si>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</si>
  <si>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</si>
  <si>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</si>
  <si>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</si>
  <si>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</si>
  <si>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</si>
  <si>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</si>
  <si>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</si>
  <si>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</si>
  <si>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</si>
  <si>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</si>
  <si>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</si>
  <si>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</si>
  <si>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</si>
  <si>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</si>
  <si>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</si>
  <si>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</si>
  <si>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</si>
  <si>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</si>
  <si>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</si>
  <si>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</si>
  <si>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</si>
  <si>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</si>
  <si>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</si>
  <si>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</si>
  <si>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</si>
  <si>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</si>
  <si>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</si>
  <si>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</si>
  <si>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</si>
  <si>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</si>
  <si>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</si>
  <si>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</si>
  <si>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</si>
  <si>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</si>
  <si>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</si>
  <si>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</si>
  <si>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</si>
  <si>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</si>
  <si>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</si>
  <si>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</si>
  <si>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</si>
  <si>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</si>
  <si>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</si>
  <si>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</si>
  <si>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</si>
  <si>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</si>
  <si>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</si>
  <si>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</si>
  <si>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</si>
  <si>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</si>
  <si>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</si>
  <si>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</si>
  <si>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</si>
  <si>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</si>
  <si>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</si>
  <si>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</si>
  <si>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</si>
  <si>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</si>
  <si>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</si>
  <si>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</si>
  <si>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</si>
  <si>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</si>
  <si>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</si>
  <si>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</si>
  <si>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</si>
  <si>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</si>
  <si>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</si>
  <si>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</si>
  <si>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</si>
  <si>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</si>
  <si>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</si>
  <si>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</si>
  <si>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</si>
  <si>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</si>
  <si>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</si>
  <si>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</si>
  <si>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</si>
  <si>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</si>
  <si>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</si>
  <si>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</si>
  <si>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</si>
  <si>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</si>
  <si>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</si>
  <si>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</si>
  <si>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</si>
  <si>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</si>
  <si>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</si>
  <si>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</si>
  <si>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</si>
  <si>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</si>
  <si>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</si>
  <si>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</si>
  <si>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</si>
  <si>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</si>
  <si>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</si>
  <si>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</si>
  <si>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</si>
  <si>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</si>
  <si>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</si>
  <si>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</si>
  <si>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</si>
  <si>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</si>
  <si>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</si>
  <si>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</si>
  <si>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</si>
  <si>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</si>
  <si>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</si>
  <si>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</si>
  <si>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</si>
  <si>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</si>
  <si>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</si>
  <si>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</si>
  <si>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</si>
  <si>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</si>
  <si>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</si>
  <si>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</si>
  <si>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</si>
  <si>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</si>
  <si>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</si>
  <si>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</si>
  <si>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</si>
  <si>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</si>
  <si>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</si>
  <si>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</si>
  <si>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</si>
  <si>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</si>
  <si>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</si>
  <si>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</si>
  <si>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</si>
  <si>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</si>
  <si>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</si>
  <si>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</si>
  <si>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</si>
  <si>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</si>
  <si>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</si>
  <si>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</si>
  <si>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</si>
  <si>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</si>
  <si>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</si>
  <si>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</si>
  <si>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</si>
  <si>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</si>
  <si>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</si>
  <si>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</si>
  <si>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</si>
  <si>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</si>
  <si>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</si>
  <si>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</si>
  <si>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</si>
  <si>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</si>
  <si>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</si>
  <si>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</si>
  <si>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</si>
  <si>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</si>
  <si>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</si>
  <si>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</si>
  <si>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</si>
  <si>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</si>
  <si>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</si>
  <si>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</si>
  <si>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</si>
  <si>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</si>
  <si>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</si>
  <si>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</si>
  <si>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</si>
  <si>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</si>
  <si>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</si>
  <si>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</si>
  <si>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</si>
  <si>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</si>
  <si>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</si>
  <si>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</si>
  <si>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</si>
  <si>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</si>
  <si>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</si>
  <si>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</si>
  <si>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</si>
  <si>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</si>
  <si>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</si>
  <si>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</si>
  <si>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</si>
  <si>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</si>
  <si>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</si>
  <si>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</si>
  <si>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</si>
  <si>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</si>
  <si>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</si>
  <si>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</si>
  <si>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</si>
  <si>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</si>
  <si>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</si>
  <si>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</si>
  <si>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</si>
  <si>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</si>
  <si>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</si>
  <si>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</si>
  <si>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</si>
  <si>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</si>
  <si>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</si>
  <si>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</si>
  <si>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</si>
  <si>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</si>
  <si>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</si>
  <si>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</si>
  <si>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</si>
  <si>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</si>
  <si>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</si>
  <si>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</si>
  <si>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</si>
  <si>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</si>
  <si>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</si>
  <si>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</si>
  <si>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</si>
  <si>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</si>
  <si>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</si>
  <si>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</si>
  <si>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</si>
  <si>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</si>
  <si>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</si>
  <si>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</si>
  <si>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</si>
  <si>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</si>
  <si>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</si>
  <si>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</si>
  <si>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</si>
  <si>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</si>
  <si>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</si>
  <si>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</si>
  <si>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</si>
  <si>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</si>
  <si>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</si>
  <si>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</si>
  <si>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</si>
  <si>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</si>
  <si>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</si>
  <si>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</si>
  <si>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</si>
  <si>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</si>
  <si>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</si>
  <si>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</si>
  <si>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</si>
  <si>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</si>
  <si>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</si>
  <si>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</si>
  <si>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</si>
  <si>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</si>
  <si>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</si>
  <si>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</si>
  <si>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</si>
  <si>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</si>
  <si>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</si>
  <si>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</si>
  <si>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</si>
  <si>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</si>
  <si>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</si>
  <si>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</si>
  <si>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</si>
  <si>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</si>
  <si>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</si>
  <si>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</si>
  <si>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</si>
  <si>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</si>
  <si>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</si>
  <si>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</si>
  <si>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</si>
  <si>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</si>
  <si>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</si>
  <si>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</si>
  <si>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</si>
  <si>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</si>
  <si>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</si>
  <si>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</si>
  <si>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</si>
  <si>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</si>
  <si>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</si>
  <si>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</si>
  <si>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</si>
  <si>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</si>
  <si>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</si>
  <si>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</si>
  <si>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</si>
  <si>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</si>
  <si>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</si>
  <si>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</si>
  <si>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</si>
  <si>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</si>
  <si>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</si>
  <si>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</si>
  <si>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</si>
  <si>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</si>
  <si>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</si>
  <si>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</si>
  <si>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</si>
  <si>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</si>
  <si>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</si>
  <si>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</si>
  <si>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</si>
  <si>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</si>
  <si>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</si>
  <si>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</si>
  <si>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</si>
  <si>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</si>
  <si>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</si>
  <si>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</si>
  <si>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</si>
  <si>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</si>
  <si>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</si>
  <si>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</si>
  <si>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</si>
  <si>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</si>
  <si>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</si>
  <si>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</si>
  <si>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</si>
  <si>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</si>
  <si>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</si>
  <si>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</si>
  <si>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</si>
  <si>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</si>
  <si>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</si>
  <si>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</si>
  <si>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</si>
  <si>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</si>
  <si>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</si>
  <si>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</si>
  <si>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</si>
  <si>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</si>
  <si>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</si>
  <si>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</si>
  <si>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</si>
  <si>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</si>
  <si>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</si>
  <si>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</si>
  <si>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</si>
  <si>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</si>
  <si>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</si>
  <si>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</si>
  <si>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</si>
  <si>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</si>
  <si>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</si>
  <si>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</si>
  <si>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</si>
  <si>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</si>
  <si>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</si>
  <si>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</si>
  <si>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</si>
  <si>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</si>
  <si>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</si>
  <si>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</si>
  <si>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</si>
  <si>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</si>
  <si>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</si>
  <si>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</si>
  <si>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</si>
  <si>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</si>
  <si>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</si>
  <si>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</si>
  <si>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</si>
  <si>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</si>
  <si>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</si>
  <si>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</si>
  <si>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</si>
  <si>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</si>
  <si>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</si>
  <si>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</si>
  <si>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</si>
  <si>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</si>
  <si>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</si>
  <si>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</si>
  <si>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</si>
  <si>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</si>
  <si>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</si>
  <si>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</si>
  <si>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</si>
  <si>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</si>
  <si>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</si>
  <si>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</si>
  <si>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</si>
  <si>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</si>
  <si>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</si>
  <si>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</si>
  <si>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</si>
  <si>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</si>
  <si>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</si>
  <si>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</si>
  <si>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</si>
  <si>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</si>
  <si>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</si>
  <si>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</si>
  <si>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</si>
  <si>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</si>
  <si>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</si>
  <si>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</si>
  <si>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</si>
  <si>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</si>
  <si>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</si>
  <si>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</si>
  <si>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</si>
  <si>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</si>
  <si>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</si>
  <si>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</si>
  <si>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</si>
  <si>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</si>
  <si>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</si>
  <si>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</si>
  <si>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</si>
  <si>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</si>
  <si>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</si>
  <si>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</si>
  <si>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</si>
  <si>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</si>
  <si>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</si>
  <si>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</si>
  <si>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</si>
  <si>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</si>
  <si>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</si>
  <si>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</si>
  <si>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</si>
  <si>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</si>
  <si>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</si>
  <si>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</si>
  <si>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</si>
  <si>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</si>
  <si>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</si>
  <si>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</si>
  <si>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</si>
  <si>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</si>
  <si>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</si>
  <si>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</si>
  <si>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</si>
  <si>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</si>
  <si>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</si>
  <si>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</si>
  <si>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</si>
  <si>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</si>
  <si>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</si>
  <si>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</si>
  <si>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</si>
  <si>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</si>
  <si>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</si>
  <si>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</si>
  <si>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</si>
  <si>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</si>
  <si>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</si>
  <si>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</si>
  <si>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</si>
  <si>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</si>
  <si>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</si>
  <si>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</si>
  <si>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</si>
  <si>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</si>
  <si>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</si>
  <si>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</si>
  <si>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</si>
  <si>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</si>
  <si>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</si>
  <si>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</si>
  <si>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</si>
  <si>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</si>
  <si>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</si>
  <si>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</si>
  <si>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</si>
  <si>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</si>
  <si>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</si>
  <si>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</si>
  <si>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</si>
  <si>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</si>
  <si>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</si>
  <si>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</si>
  <si>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</si>
  <si>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</si>
  <si>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</si>
  <si>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</si>
  <si>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</si>
  <si>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</si>
  <si>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</si>
  <si>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</si>
  <si>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</si>
  <si>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</si>
  <si>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</si>
  <si>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</si>
  <si>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</si>
  <si>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</si>
  <si>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</si>
  <si>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</si>
  <si>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</si>
  <si>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</si>
  <si>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</si>
  <si>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</si>
  <si>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</si>
  <si>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</si>
  <si>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</si>
  <si>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</si>
  <si>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</si>
  <si>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</si>
  <si>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</si>
  <si>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</si>
  <si>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</si>
  <si>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</si>
  <si>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</si>
  <si>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</si>
  <si>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</si>
  <si>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</si>
  <si>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</si>
  <si>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</si>
  <si>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</si>
  <si>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</si>
  <si>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</si>
  <si>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</si>
  <si>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</si>
  <si>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</si>
  <si>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</si>
  <si>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</si>
  <si>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</si>
  <si>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</si>
  <si>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</si>
  <si>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</si>
  <si>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</si>
  <si>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</si>
  <si>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</si>
  <si>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</si>
  <si>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</si>
  <si>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</si>
  <si>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</si>
  <si>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</si>
  <si>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</si>
  <si>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</si>
  <si>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</si>
  <si>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</si>
  <si>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</si>
  <si>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</si>
  <si>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</si>
  <si>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</si>
  <si>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</si>
  <si>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</si>
  <si>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</si>
  <si>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</si>
  <si>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</si>
  <si>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</si>
  <si>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</si>
  <si>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</si>
  <si>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</si>
  <si>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</si>
  <si>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</si>
  <si>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</si>
  <si>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</si>
  <si>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</si>
  <si>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</si>
  <si>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</si>
  <si>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</si>
  <si>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</si>
  <si>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</si>
  <si>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</si>
  <si>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</si>
  <si>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</si>
  <si>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</si>
  <si>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</si>
  <si>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</si>
  <si>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</si>
  <si>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</si>
  <si>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</si>
  <si>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</si>
  <si>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</si>
  <si>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</si>
  <si>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</si>
  <si>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</si>
  <si>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</si>
  <si>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</si>
  <si>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</si>
  <si>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</si>
  <si>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</si>
  <si>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</si>
  <si>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</si>
  <si>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</si>
  <si>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</si>
  <si>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</si>
  <si>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</si>
  <si>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</si>
  <si>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</si>
  <si>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</si>
  <si>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</si>
  <si>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</si>
  <si>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</si>
  <si>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</si>
  <si>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</si>
  <si>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</si>
  <si>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</si>
  <si>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</si>
  <si>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</si>
  <si>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</si>
  <si>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</si>
  <si>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</si>
  <si>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</si>
  <si>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</si>
  <si>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</si>
  <si>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</si>
  <si>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</si>
  <si>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</si>
  <si>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</si>
  <si>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</si>
  <si>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</si>
  <si>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</si>
  <si>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</si>
  <si>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</si>
  <si>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</si>
  <si>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</si>
  <si>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</si>
  <si>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</si>
  <si>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</si>
  <si>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</si>
  <si>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</si>
  <si>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</si>
  <si>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</si>
  <si>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</si>
  <si>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</si>
  <si>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</si>
  <si>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</si>
  <si>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</si>
  <si>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</si>
  <si>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</si>
  <si>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</si>
  <si>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</si>
  <si>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</si>
  <si>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</si>
  <si>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</si>
  <si>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</si>
  <si>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</si>
  <si>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</si>
  <si>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</si>
  <si>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</si>
  <si>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</si>
  <si>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</si>
  <si>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</si>
  <si>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</si>
  <si>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</si>
  <si>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</si>
  <si>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</si>
  <si>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</si>
  <si>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</si>
  <si>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</si>
  <si>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</si>
  <si>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</si>
  <si>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</si>
  <si>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</si>
  <si>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</si>
  <si>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</si>
  <si>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</si>
  <si>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</si>
  <si>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</si>
  <si>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</si>
  <si>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</si>
  <si>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</si>
  <si>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</si>
  <si>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</si>
  <si>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</si>
  <si>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</si>
  <si>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</si>
  <si>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</si>
  <si>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</si>
  <si>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</si>
  <si>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</si>
  <si>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</si>
  <si>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</si>
  <si>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</si>
  <si>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</si>
  <si>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</si>
  <si>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</si>
  <si>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</si>
  <si>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</si>
  <si>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</si>
  <si>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</si>
  <si>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</si>
  <si>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</si>
  <si>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</si>
  <si>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</si>
  <si>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</si>
  <si>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</si>
  <si>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</si>
  <si>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</si>
  <si>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</si>
  <si>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</si>
  <si>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</si>
  <si>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</si>
  <si>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</si>
  <si>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</si>
  <si>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</si>
  <si>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</si>
  <si>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</si>
  <si>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</si>
  <si>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</si>
  <si>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</si>
  <si>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</si>
  <si>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</si>
  <si>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</si>
  <si>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</si>
  <si>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</si>
  <si>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</si>
  <si>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</si>
  <si>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</si>
  <si>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</si>
  <si>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</si>
  <si>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</si>
  <si>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</si>
  <si>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</si>
  <si>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</si>
  <si>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</si>
  <si>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</si>
  <si>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</si>
  <si>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</si>
  <si>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</si>
  <si>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</si>
  <si>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</si>
  <si>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</si>
  <si>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</si>
  <si>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</si>
  <si>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</si>
  <si>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</si>
  <si>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</si>
  <si>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</si>
  <si>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</si>
  <si>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</si>
  <si>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</si>
  <si>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</si>
  <si>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</si>
  <si>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</si>
  <si>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</si>
  <si>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</si>
  <si>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</si>
  <si>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</si>
  <si>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</si>
  <si>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</si>
  <si>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</si>
  <si>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</si>
  <si>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</si>
  <si>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</si>
  <si>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</si>
  <si>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</si>
  <si>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</si>
  <si>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</si>
  <si>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</si>
  <si>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</si>
  <si>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</si>
  <si>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</si>
  <si>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</si>
  <si>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</si>
  <si>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</si>
  <si>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</si>
  <si>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</si>
  <si>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</si>
  <si>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</si>
  <si>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</si>
  <si>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</si>
  <si>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</si>
  <si>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</si>
  <si>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</si>
  <si>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</si>
  <si>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</si>
  <si>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</si>
  <si>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</si>
  <si>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</si>
  <si>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</si>
  <si>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</si>
  <si>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</si>
  <si>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</si>
  <si>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</si>
  <si>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</si>
  <si>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</si>
  <si>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</si>
  <si>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</si>
  <si>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</si>
  <si>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</si>
  <si>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</si>
  <si>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</si>
  <si>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</si>
  <si>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</si>
  <si>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</si>
  <si>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</si>
  <si>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</si>
  <si>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</si>
  <si>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</si>
  <si>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</si>
  <si>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</si>
  <si>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</si>
  <si>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</si>
  <si>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</si>
  <si>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</si>
  <si>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</si>
  <si>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</si>
  <si>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</si>
  <si>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</si>
  <si>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</si>
  <si>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</si>
  <si>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</si>
  <si>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</si>
  <si>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</si>
  <si>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</si>
  <si>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</si>
  <si>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</si>
  <si>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</si>
  <si>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</si>
  <si>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</si>
  <si>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</si>
  <si>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</si>
  <si>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</si>
  <si>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</si>
  <si>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</si>
  <si>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</si>
  <si>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</si>
  <si>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</si>
  <si>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</si>
  <si>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</si>
  <si>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</si>
  <si>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</si>
  <si>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</si>
  <si>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</si>
  <si>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</si>
  <si>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</si>
  <si>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</si>
  <si>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</si>
  <si>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</si>
  <si>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</si>
  <si>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</si>
  <si>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</si>
  <si>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</si>
  <si>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</si>
  <si>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</si>
  <si>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</si>
  <si>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</si>
  <si>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</si>
  <si>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</si>
  <si>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</si>
  <si>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</si>
  <si>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</si>
  <si>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</si>
  <si>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</si>
  <si>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</si>
  <si>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</si>
  <si>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</si>
  <si>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</si>
  <si>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</si>
  <si>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</si>
  <si>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</si>
  <si>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</si>
  <si>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</si>
  <si>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</si>
  <si>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</si>
  <si>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</si>
  <si>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</si>
  <si>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</si>
  <si>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</si>
  <si>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</si>
  <si>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</si>
  <si>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</si>
  <si>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</si>
  <si>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</si>
  <si>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</si>
  <si>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</si>
  <si>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</si>
  <si>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</si>
  <si>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</si>
  <si>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</si>
  <si>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</si>
  <si>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</si>
  <si>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</si>
  <si>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</si>
  <si>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</si>
  <si>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</si>
  <si>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</si>
  <si>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</si>
  <si>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</si>
  <si>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</si>
  <si>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</si>
  <si>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</si>
  <si>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</si>
  <si>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</si>
  <si>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</si>
  <si>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</si>
  <si>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</si>
  <si>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</si>
  <si>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</si>
  <si>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</si>
  <si>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</si>
  <si>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</si>
  <si>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</si>
  <si>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</si>
  <si>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</si>
  <si>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</si>
  <si>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</si>
  <si>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</si>
  <si>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</si>
  <si>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</si>
  <si>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</si>
  <si>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</si>
  <si>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</si>
  <si>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</si>
  <si>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</si>
  <si>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</si>
  <si>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</si>
  <si>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</si>
  <si>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</si>
  <si>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</si>
  <si>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</si>
  <si>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</si>
  <si>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</si>
  <si>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</si>
  <si>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</si>
  <si>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</si>
  <si>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</si>
  <si>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</si>
  <si>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</si>
  <si>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</si>
  <si>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</si>
  <si>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</si>
  <si>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</si>
  <si>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</si>
  <si>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</si>
  <si>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</si>
  <si>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</si>
  <si>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</si>
  <si>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</si>
  <si>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</si>
  <si>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</si>
  <si>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</si>
  <si>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</si>
  <si>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</si>
  <si>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</si>
  <si>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</si>
  <si>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</si>
  <si>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</si>
  <si>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</si>
  <si>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</si>
  <si>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</si>
  <si>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</si>
  <si>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</si>
  <si>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</si>
  <si>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</si>
  <si>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</si>
  <si>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</si>
  <si>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</si>
  <si>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</si>
  <si>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</si>
  <si>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</si>
  <si>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</si>
  <si>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</si>
  <si>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</si>
  <si>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</si>
  <si>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</si>
  <si>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</si>
  <si>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</si>
  <si>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</si>
  <si>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</si>
  <si>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</si>
  <si>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</si>
  <si>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</si>
  <si>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</si>
  <si>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</si>
  <si>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</si>
  <si>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</si>
  <si>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</si>
  <si>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</si>
  <si>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</si>
  <si>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</si>
  <si>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</si>
  <si>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</si>
  <si>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</si>
  <si>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</si>
  <si>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</si>
  <si>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</si>
  <si>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</si>
  <si>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</si>
  <si>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</si>
  <si>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</si>
  <si>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</si>
  <si>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</si>
  <si>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</si>
  <si>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</si>
  <si>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</si>
  <si>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</si>
  <si>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</si>
  <si>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</si>
  <si>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</si>
  <si>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</si>
  <si>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</si>
  <si>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</si>
  <si>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</si>
  <si>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</si>
  <si>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</si>
  <si>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</si>
  <si>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</si>
  <si>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</si>
  <si>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</si>
  <si>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</si>
  <si>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</si>
  <si>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</si>
  <si>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</si>
  <si>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</si>
  <si>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</si>
  <si>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</si>
  <si>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</si>
  <si>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</si>
  <si>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</si>
  <si>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</si>
  <si>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</si>
  <si>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</si>
  <si>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</si>
  <si>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</si>
  <si>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</si>
  <si>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</si>
  <si>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</si>
  <si>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</si>
  <si>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</si>
  <si>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</si>
  <si>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</si>
  <si>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</si>
  <si>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</si>
  <si>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</si>
  <si>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</si>
  <si>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</si>
  <si>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</si>
  <si>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</si>
  <si>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</si>
  <si>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</si>
  <si>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</si>
  <si>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</si>
  <si>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</si>
  <si>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</si>
  <si>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</si>
  <si>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</si>
  <si>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</si>
  <si>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</si>
  <si>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</si>
  <si>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</si>
  <si>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</si>
  <si>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</si>
  <si>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</si>
  <si>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</si>
  <si>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</si>
  <si>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</si>
  <si>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</si>
  <si>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</si>
  <si>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</si>
  <si>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</si>
  <si>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</si>
  <si>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</si>
  <si>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</si>
  <si>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</si>
  <si>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</si>
  <si>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</si>
  <si>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</si>
  <si>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</si>
  <si>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</si>
  <si>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</si>
  <si>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</si>
  <si>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</si>
  <si>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</si>
  <si>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</si>
  <si>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</si>
  <si>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</si>
  <si>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</si>
  <si>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</si>
  <si>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</si>
  <si>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</si>
  <si>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</si>
  <si>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</si>
  <si>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</si>
  <si>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</si>
  <si>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</si>
  <si>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</si>
  <si>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</si>
  <si>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</si>
  <si>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</si>
  <si>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</si>
  <si>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</si>
  <si>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</si>
  <si>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</si>
  <si>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</si>
  <si>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</si>
  <si>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</si>
  <si>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</si>
  <si>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</si>
  <si>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</si>
  <si>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</si>
  <si>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</si>
  <si>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</si>
  <si>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</si>
  <si>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</si>
  <si>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</si>
  <si>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</si>
  <si>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</si>
  <si>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</si>
  <si>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</si>
  <si>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</si>
  <si>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</si>
  <si>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</si>
  <si>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</si>
  <si>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</si>
  <si>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</si>
  <si>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</si>
  <si>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</si>
  <si>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</si>
  <si>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</si>
  <si>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</si>
  <si>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</si>
  <si>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</si>
  <si>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</si>
  <si>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</si>
  <si>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</si>
  <si>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</si>
  <si>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</si>
  <si>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</si>
  <si>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</si>
  <si>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</si>
  <si>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</si>
  <si>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</si>
  <si>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</si>
  <si>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</si>
  <si>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</si>
  <si>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</si>
  <si>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</si>
  <si>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</si>
  <si>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</si>
  <si>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</si>
  <si>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</si>
  <si>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</si>
  <si>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</si>
  <si>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</si>
  <si>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</si>
  <si>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</si>
  <si>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</si>
  <si>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</si>
  <si>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</si>
  <si>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</si>
  <si>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</si>
  <si>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</si>
  <si>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</si>
  <si>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</si>
  <si>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</si>
  <si>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</si>
  <si>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</si>
  <si>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</si>
  <si>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</si>
  <si>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</si>
  <si>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</si>
  <si>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</si>
  <si>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</si>
  <si>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</si>
  <si>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</si>
  <si>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</si>
  <si>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</si>
  <si>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</si>
  <si>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</si>
  <si>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</si>
  <si>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</si>
  <si>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</si>
  <si>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</si>
  <si>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</si>
  <si>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</si>
  <si>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</si>
  <si>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</si>
  <si>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</si>
  <si>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</si>
  <si>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</si>
  <si>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</si>
  <si>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</si>
  <si>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</si>
  <si>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</si>
  <si>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</si>
  <si>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</si>
  <si>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</si>
  <si>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</si>
  <si>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</si>
  <si>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</si>
  <si>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</si>
  <si>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</si>
  <si>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</si>
  <si>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</si>
  <si>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</si>
  <si>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</si>
  <si>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</si>
  <si>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</si>
  <si>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</si>
  <si>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</si>
  <si>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</si>
  <si>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</si>
  <si>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</si>
  <si>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</si>
  <si>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</si>
  <si>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</si>
  <si>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</si>
  <si>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</si>
  <si>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</si>
  <si>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</si>
  <si>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</si>
  <si>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</si>
  <si>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</si>
  <si>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</si>
  <si>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</si>
  <si>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</si>
  <si>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</si>
  <si>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</si>
  <si>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</si>
  <si>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</si>
  <si>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</si>
  <si>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</si>
  <si>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</si>
  <si>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</si>
  <si>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</si>
  <si>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</si>
  <si>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</si>
  <si>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</si>
  <si>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</si>
  <si>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</si>
  <si>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</si>
  <si>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</si>
  <si>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</si>
  <si>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</si>
  <si>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</si>
  <si>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</si>
  <si>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</si>
  <si>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</si>
  <si>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</si>
  <si>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</si>
  <si>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</si>
  <si>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</si>
  <si>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</si>
  <si>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</si>
  <si>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</si>
  <si>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</si>
  <si>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</si>
  <si>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</si>
  <si>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</si>
  <si>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</si>
  <si>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</si>
  <si>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</si>
  <si>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</si>
  <si>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</si>
  <si>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</si>
  <si>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</si>
  <si>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</si>
  <si>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</si>
  <si>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</si>
  <si>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</si>
  <si>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</si>
  <si>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</si>
  <si>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</si>
  <si>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</si>
  <si>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</si>
  <si>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</si>
  <si>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</si>
  <si>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</si>
  <si>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</si>
  <si>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</si>
  <si>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</si>
  <si>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</si>
  <si>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</si>
  <si>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</si>
  <si>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</si>
  <si>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</si>
  <si>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</si>
  <si>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</si>
  <si>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</si>
  <si>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</si>
  <si>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</si>
  <si>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</si>
  <si>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</si>
  <si>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</si>
  <si>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</si>
  <si>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</si>
  <si>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</si>
  <si>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</si>
  <si>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</si>
  <si>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</si>
  <si>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</si>
  <si>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</si>
  <si>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</si>
  <si>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</si>
  <si>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</si>
  <si>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</si>
  <si>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</si>
  <si>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</si>
  <si>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</si>
  <si>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</si>
  <si>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</si>
  <si>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</si>
  <si>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</si>
  <si>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</si>
  <si>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</si>
  <si>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</si>
  <si>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</si>
  <si>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</si>
  <si>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</si>
  <si>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</si>
  <si>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</si>
  <si>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</si>
  <si>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</si>
  <si>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</si>
  <si>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</si>
  <si>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</si>
  <si>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</si>
  <si>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</si>
  <si>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</si>
  <si>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</si>
  <si>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</si>
  <si>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</si>
  <si>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</si>
  <si>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</si>
  <si>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</si>
  <si>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</si>
  <si>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</si>
  <si>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</si>
  <si>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</si>
  <si>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</si>
  <si>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</si>
  <si>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</si>
  <si>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</si>
  <si>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</si>
  <si>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</si>
  <si>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</si>
  <si>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</si>
  <si>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</si>
  <si>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</si>
  <si>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</si>
  <si>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</si>
  <si>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</si>
  <si>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</si>
  <si>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</si>
  <si>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</si>
  <si>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</si>
  <si>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</si>
  <si>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</si>
  <si>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</si>
  <si>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</si>
  <si>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</si>
  <si>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</si>
  <si>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</si>
  <si>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</si>
  <si>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</si>
  <si>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</si>
  <si>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</si>
  <si>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</si>
  <si>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</si>
  <si>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</si>
  <si>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</si>
  <si>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</si>
  <si>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</si>
  <si>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</si>
  <si>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</si>
  <si>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</si>
  <si>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</si>
  <si>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</si>
  <si>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</si>
  <si>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</si>
  <si>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</si>
  <si>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</si>
  <si>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</si>
  <si>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</si>
  <si>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</si>
  <si>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</si>
  <si>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</si>
  <si>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</si>
  <si>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</si>
  <si>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</si>
  <si>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</si>
  <si>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</si>
  <si>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</si>
  <si>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</si>
  <si>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</si>
  <si>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</si>
  <si>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</si>
  <si>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</si>
  <si>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</si>
  <si>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</si>
  <si>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</si>
  <si>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</si>
  <si>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</si>
  <si>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</si>
  <si>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</si>
  <si>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</si>
  <si>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</si>
  <si>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</si>
  <si>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</si>
  <si>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</si>
  <si>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</si>
  <si>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</si>
  <si>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</si>
  <si>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</si>
  <si>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</si>
  <si>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</si>
  <si>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</si>
  <si>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</si>
  <si>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</si>
  <si>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</si>
  <si>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</si>
  <si>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</si>
  <si>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</si>
  <si>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</si>
  <si>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</si>
  <si>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</si>
  <si>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</si>
  <si>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</si>
  <si>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</si>
  <si>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</si>
  <si>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</si>
  <si>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</si>
  <si>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</si>
  <si>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</si>
  <si>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</si>
  <si>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</si>
  <si>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</si>
  <si>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</si>
  <si>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</si>
  <si>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</si>
  <si>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</si>
  <si>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</si>
  <si>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</si>
  <si>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</si>
  <si>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</si>
  <si>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</si>
  <si>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</si>
  <si>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</si>
  <si>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</si>
  <si>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</si>
  <si>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</si>
  <si>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</si>
  <si>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</si>
  <si>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</si>
  <si>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</si>
  <si>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</si>
  <si>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</si>
  <si>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</si>
  <si>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</si>
  <si>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</si>
  <si>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</si>
  <si>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</si>
  <si>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</si>
  <si>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</si>
  <si>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</si>
  <si>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</si>
  <si>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</si>
  <si>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</si>
  <si>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</si>
  <si>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</si>
  <si>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</si>
  <si>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</si>
  <si>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</si>
  <si>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</si>
  <si>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</si>
  <si>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</si>
  <si>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</si>
  <si>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</si>
  <si>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</si>
  <si>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</si>
  <si>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</si>
  <si>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</si>
  <si>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</si>
  <si>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</si>
  <si>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</si>
  <si>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</si>
  <si>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</si>
  <si>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</si>
  <si>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</si>
  <si>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</si>
  <si>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</si>
  <si>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</si>
  <si>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</si>
  <si>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</si>
  <si>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</si>
  <si>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</si>
  <si>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</si>
  <si>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</si>
  <si>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</si>
  <si>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</si>
  <si>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</si>
  <si>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</si>
  <si>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</si>
  <si>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</si>
  <si>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</si>
  <si>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</si>
  <si>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</si>
  <si>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</si>
  <si>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</si>
  <si>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</si>
  <si>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</si>
  <si>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</si>
  <si>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</si>
  <si>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</si>
  <si>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</si>
  <si>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</si>
  <si>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</si>
  <si>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</si>
  <si>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</si>
  <si>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</si>
  <si>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</si>
  <si>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</si>
  <si>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</si>
  <si>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</si>
  <si>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</si>
  <si>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</si>
  <si>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</si>
  <si>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</si>
  <si>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</si>
  <si>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</si>
  <si>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</si>
  <si>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</si>
  <si>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</si>
  <si>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</si>
  <si>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</si>
  <si>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</si>
  <si>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</si>
  <si>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</si>
  <si>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</si>
  <si>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</si>
  <si>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</si>
  <si>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</si>
  <si>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</si>
  <si>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</si>
  <si>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</si>
  <si>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</si>
  <si>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</si>
  <si>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</si>
  <si>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</si>
  <si>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</si>
  <si>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</si>
  <si>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</si>
  <si>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</si>
  <si>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</si>
  <si>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</si>
  <si>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</si>
  <si>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</si>
  <si>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</si>
  <si>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</si>
  <si>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</si>
  <si>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</si>
  <si>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</si>
  <si>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</si>
  <si>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</si>
  <si>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</si>
  <si>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</si>
  <si>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</si>
  <si>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</si>
  <si>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</si>
  <si>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</si>
  <si>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</si>
  <si>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</si>
  <si>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</si>
  <si>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</si>
  <si>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</si>
  <si>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</si>
  <si>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</si>
  <si>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</si>
  <si>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</si>
  <si>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</si>
  <si>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</si>
  <si>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</si>
  <si>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</si>
  <si>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</si>
  <si>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</si>
  <si>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</si>
  <si>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</si>
  <si>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</si>
  <si>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</si>
  <si>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</si>
  <si>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</si>
  <si>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</si>
  <si>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</si>
  <si>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</si>
  <si>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</si>
  <si>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</si>
  <si>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</si>
  <si>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</si>
  <si>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</si>
  <si>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</si>
  <si>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</si>
  <si>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</si>
  <si>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</si>
  <si>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</si>
  <si>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</si>
  <si>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</si>
  <si>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</si>
  <si>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</si>
  <si>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</si>
  <si>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</si>
  <si>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</si>
  <si>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</si>
  <si>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</si>
  <si>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</si>
  <si>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</si>
  <si>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</si>
  <si>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</si>
  <si>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</si>
  <si>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</si>
  <si>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</si>
  <si>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</si>
  <si>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</si>
  <si>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</si>
  <si>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</si>
  <si>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</si>
  <si>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</si>
  <si>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</si>
  <si>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</si>
  <si>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</si>
  <si>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</si>
  <si>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</si>
  <si>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</si>
  <si>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</si>
  <si>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</si>
  <si>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</si>
  <si>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</si>
  <si>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</si>
  <si>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</si>
  <si>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</si>
  <si>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</si>
  <si>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</si>
  <si>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</si>
  <si>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</si>
  <si>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</si>
  <si>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</si>
  <si>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</si>
  <si>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</si>
  <si>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</si>
  <si>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</si>
  <si>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</si>
  <si>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</si>
  <si>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</si>
  <si>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</si>
  <si>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</si>
  <si>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</si>
  <si>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</si>
  <si>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</si>
  <si>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</si>
  <si>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</si>
  <si>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</si>
  <si>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</si>
  <si>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</si>
  <si>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</si>
  <si>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</si>
  <si>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</si>
  <si>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</si>
  <si>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</si>
  <si>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</si>
  <si>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</si>
  <si>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</si>
  <si>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</si>
  <si>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</si>
  <si>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</si>
  <si>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</si>
  <si>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</si>
  <si>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</si>
  <si>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</si>
  <si>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</si>
  <si>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</si>
  <si>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</si>
  <si>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</si>
  <si>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</si>
  <si>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</si>
  <si>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</si>
  <si>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</si>
  <si>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</si>
  <si>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</si>
  <si>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</si>
  <si>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</si>
  <si>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</si>
  <si>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</si>
  <si>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</si>
  <si>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</si>
  <si>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</si>
  <si>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</si>
  <si>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</si>
  <si>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</si>
  <si>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</si>
  <si>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</si>
  <si>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</si>
  <si>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</si>
  <si>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</si>
  <si>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</si>
  <si>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</si>
  <si>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</si>
  <si>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</si>
  <si>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</si>
  <si>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</si>
  <si>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</si>
  <si>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</si>
  <si>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</si>
  <si>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</si>
  <si>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</si>
  <si>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</si>
  <si>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</si>
  <si>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</si>
  <si>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</si>
  <si>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</si>
  <si>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</si>
  <si>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</si>
  <si>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</si>
  <si>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</si>
  <si>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</si>
  <si>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</si>
  <si>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</si>
  <si>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</si>
  <si>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</si>
  <si>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</si>
  <si>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</si>
  <si>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</si>
  <si>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</si>
  <si>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</si>
  <si>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</si>
  <si>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</si>
  <si>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</si>
  <si>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</si>
  <si>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</si>
  <si>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</si>
  <si>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</si>
  <si>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</si>
  <si>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</si>
  <si>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</si>
  <si>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</si>
  <si>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</si>
  <si>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</si>
  <si>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</si>
  <si>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</si>
  <si>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</si>
  <si>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</si>
  <si>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</si>
  <si>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</si>
  <si>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</si>
  <si>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</si>
  <si>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</si>
  <si>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</si>
  <si>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</si>
  <si>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</si>
  <si>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</si>
  <si>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</si>
  <si>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</si>
  <si>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</si>
  <si>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</si>
  <si>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</si>
  <si>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</si>
  <si>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</si>
  <si>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</si>
  <si>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</si>
  <si>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</si>
  <si>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</si>
  <si>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</si>
  <si>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</si>
  <si>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</si>
  <si>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</si>
  <si>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</si>
  <si>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</si>
  <si>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</si>
  <si>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</si>
  <si>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</si>
  <si>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</si>
  <si>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</si>
  <si>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</si>
  <si>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</si>
  <si>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</si>
  <si>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</si>
  <si>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</si>
  <si>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</si>
  <si>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</si>
  <si>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</si>
  <si>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</si>
  <si>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</si>
  <si>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</si>
  <si>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</si>
  <si>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</si>
  <si>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</si>
  <si>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</si>
  <si>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</si>
  <si>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</si>
  <si>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</si>
  <si>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</si>
  <si>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</si>
  <si>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</si>
  <si>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</si>
  <si>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</si>
  <si>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</si>
  <si>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</si>
  <si>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</si>
  <si>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</si>
  <si>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</si>
  <si>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</si>
  <si>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</si>
  <si>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</si>
  <si>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</si>
  <si>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</si>
  <si>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</si>
  <si>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</si>
  <si>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</si>
  <si>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</si>
  <si>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</si>
  <si>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</si>
  <si>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</si>
  <si>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</si>
  <si>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</si>
  <si>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</si>
  <si>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</si>
  <si>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</si>
  <si>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</si>
  <si>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</si>
  <si>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</si>
  <si>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</si>
  <si>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</si>
  <si>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</si>
  <si>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</si>
  <si>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</si>
  <si>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</si>
  <si>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</si>
  <si>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</si>
  <si>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</si>
  <si>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</si>
  <si>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</si>
  <si>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</si>
  <si>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</si>
  <si>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</si>
  <si>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</si>
  <si>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</si>
  <si>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</si>
  <si>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</si>
  <si>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</si>
  <si>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</si>
  <si>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</si>
  <si>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</si>
  <si>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</si>
  <si>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</si>
  <si>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</si>
  <si>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</si>
  <si>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</si>
  <si>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</si>
  <si>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</si>
  <si>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</si>
  <si>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</si>
  <si>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</si>
  <si>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</si>
  <si>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</si>
  <si>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</si>
  <si>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</si>
  <si>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</si>
  <si>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</si>
  <si>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</si>
  <si>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</si>
  <si>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</si>
  <si>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</si>
  <si>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</si>
  <si>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</si>
  <si>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</si>
  <si>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</si>
  <si>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</si>
  <si>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</si>
  <si>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</si>
  <si>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</si>
  <si>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</si>
  <si>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</si>
  <si>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</si>
  <si>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</si>
  <si>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</si>
  <si>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</si>
  <si>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</si>
  <si>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</si>
  <si>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</si>
  <si>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</si>
  <si>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</si>
  <si>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</si>
  <si>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</si>
  <si>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</si>
  <si>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</si>
  <si>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</si>
  <si>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</si>
  <si>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</si>
  <si>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</si>
  <si>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</si>
  <si>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</si>
  <si>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</si>
  <si>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</si>
  <si>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</si>
  <si>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</si>
  <si>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</si>
  <si>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</si>
  <si>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</si>
  <si>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</si>
  <si>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</si>
  <si>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</si>
  <si>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</si>
  <si>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</si>
  <si>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</si>
  <si>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</si>
  <si>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</si>
  <si>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</si>
  <si>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</si>
  <si>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</si>
  <si>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</si>
  <si>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</si>
  <si>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</si>
  <si>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</si>
  <si>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</si>
  <si>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</si>
  <si>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</si>
  <si>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</si>
  <si>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</si>
  <si>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</si>
  <si>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</si>
  <si>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</si>
  <si>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</si>
  <si>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</si>
  <si>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</si>
  <si>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</si>
  <si>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</si>
  <si>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</si>
  <si>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</si>
  <si>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</si>
  <si>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</si>
  <si>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</si>
  <si>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</si>
  <si>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</si>
  <si>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</si>
  <si>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</si>
  <si>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</si>
  <si>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</si>
  <si>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</si>
  <si>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</si>
  <si>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</si>
  <si>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</si>
  <si>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</si>
  <si>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</si>
  <si>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</si>
  <si>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</si>
  <si>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</si>
  <si>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</si>
  <si>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</si>
  <si>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</si>
  <si>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</si>
  <si>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</si>
  <si>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</si>
  <si>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</si>
  <si>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</si>
  <si>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</si>
  <si>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</si>
  <si>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</si>
  <si>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</si>
  <si>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</si>
  <si>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</si>
  <si>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</si>
  <si>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</si>
  <si>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</si>
  <si>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</si>
  <si>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</si>
  <si>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</si>
  <si>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</si>
  <si>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</si>
  <si>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</si>
  <si>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</si>
  <si>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</si>
  <si>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</si>
  <si>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</si>
  <si>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</si>
  <si>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</si>
  <si>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</si>
  <si>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</si>
  <si>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</si>
  <si>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</si>
  <si>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</si>
  <si>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</si>
  <si>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</si>
  <si>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</si>
  <si>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</si>
  <si>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</si>
  <si>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</si>
  <si>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</si>
  <si>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</si>
  <si>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</si>
  <si>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</si>
  <si>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</si>
  <si>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</si>
  <si>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</si>
  <si>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</si>
  <si>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</si>
  <si>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</si>
  <si>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</si>
  <si>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</si>
  <si>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</si>
  <si>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</si>
  <si>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</si>
  <si>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</si>
  <si>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</si>
  <si>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</si>
  <si>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</si>
  <si>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</si>
  <si>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</si>
  <si>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</si>
  <si>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</si>
  <si>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</si>
  <si>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</si>
  <si>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</si>
  <si>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</si>
  <si>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</si>
  <si>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</si>
  <si>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</si>
  <si>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</si>
  <si>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</si>
  <si>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</si>
  <si>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</si>
  <si>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</si>
  <si>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</si>
  <si>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</si>
  <si>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</si>
  <si>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</si>
  <si>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</si>
  <si>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</si>
  <si>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</si>
  <si>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</si>
  <si>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</si>
  <si>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</si>
  <si>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</si>
  <si>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</si>
  <si>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</si>
  <si>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</si>
  <si>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</si>
  <si>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</si>
  <si>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</si>
  <si>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</si>
  <si>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</si>
  <si>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</si>
  <si>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</si>
  <si>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</si>
  <si>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</si>
  <si>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</si>
  <si>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</si>
  <si>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</si>
  <si>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</si>
  <si>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</si>
  <si>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</si>
  <si>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</si>
  <si>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</si>
  <si>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</si>
  <si>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</si>
  <si>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</si>
  <si>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</si>
  <si>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</si>
  <si>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</si>
  <si>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</si>
  <si>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</si>
  <si>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</si>
  <si>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</si>
  <si>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</si>
  <si>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</si>
  <si>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</si>
  <si>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</si>
  <si>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</si>
  <si>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</si>
  <si>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</si>
  <si>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</si>
  <si>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</si>
  <si>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</si>
  <si>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</si>
  <si>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</si>
  <si>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</si>
  <si>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</si>
  <si>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</si>
  <si>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</si>
  <si>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</si>
  <si>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</si>
  <si>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</si>
  <si>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</si>
  <si>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</si>
  <si>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</si>
  <si>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</si>
  <si>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</si>
  <si>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</si>
  <si>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</si>
  <si>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</si>
  <si>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</si>
  <si>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</si>
  <si>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</si>
  <si>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</si>
  <si>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</si>
  <si>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</si>
  <si>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</si>
  <si>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</si>
  <si>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</si>
  <si>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</si>
  <si>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</si>
  <si>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</si>
  <si>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</si>
  <si>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</si>
  <si>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</si>
  <si>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</si>
  <si>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</si>
  <si>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</si>
  <si>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</si>
  <si>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</si>
  <si>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</si>
  <si>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</si>
  <si>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</si>
  <si>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</si>
  <si>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</si>
  <si>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</si>
  <si>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</si>
  <si>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</si>
  <si>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</si>
  <si>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</si>
  <si>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</si>
  <si>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</si>
  <si>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</si>
  <si>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</si>
  <si>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</si>
  <si>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</si>
  <si>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</si>
  <si>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</si>
  <si>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</si>
  <si>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</si>
  <si>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</si>
  <si>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</si>
  <si>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</si>
  <si>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</si>
  <si>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</si>
  <si>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</si>
  <si>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</si>
  <si>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</si>
  <si>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</si>
  <si>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</si>
  <si>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</si>
  <si>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</si>
  <si>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</si>
  <si>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</si>
  <si>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</si>
  <si>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</si>
  <si>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</si>
  <si>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</si>
  <si>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</si>
  <si>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</si>
  <si>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</si>
  <si>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</si>
  <si>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</si>
  <si>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</si>
  <si>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</si>
  <si>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</si>
  <si>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</si>
  <si>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</si>
  <si>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</si>
  <si>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</si>
  <si>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</si>
  <si>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</si>
  <si>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</si>
  <si>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</si>
  <si>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</si>
  <si>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</si>
  <si>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</si>
  <si>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</si>
  <si>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</si>
  <si>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</si>
  <si>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</si>
  <si>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</si>
  <si>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</si>
  <si>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</si>
  <si>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</si>
  <si>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</si>
  <si>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</si>
  <si>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</si>
  <si>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</si>
  <si>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</si>
  <si>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</si>
  <si>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</si>
  <si>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</si>
  <si>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</si>
  <si>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</si>
  <si>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</si>
  <si>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</si>
  <si>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</si>
  <si>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</si>
  <si>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</si>
  <si>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</si>
  <si>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</si>
  <si>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</si>
  <si>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</si>
  <si>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</si>
  <si>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</si>
  <si>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</si>
  <si>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</si>
  <si>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</si>
  <si>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</si>
  <si>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</si>
  <si>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</si>
  <si>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</si>
  <si>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</si>
  <si>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</si>
  <si>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</si>
  <si>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</si>
  <si>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</si>
  <si>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</si>
  <si>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</si>
  <si>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</si>
  <si>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</si>
  <si>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</si>
  <si>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</si>
  <si>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</si>
  <si>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</si>
  <si>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</si>
  <si>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</si>
  <si>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</si>
  <si>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</si>
  <si>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</si>
  <si>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</si>
  <si>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</si>
  <si>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</si>
  <si>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</si>
  <si>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</si>
  <si>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</si>
  <si>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</si>
  <si>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</si>
  <si>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</si>
  <si>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</si>
  <si>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</si>
  <si>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</si>
  <si>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</si>
  <si>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</si>
  <si>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</si>
  <si>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</si>
  <si>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</si>
  <si>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</si>
  <si>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</si>
  <si>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</si>
  <si>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</si>
  <si>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</si>
  <si>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</si>
  <si>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</si>
  <si>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</si>
  <si>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</si>
  <si>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</si>
  <si>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</si>
  <si>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</si>
  <si>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</si>
  <si>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</si>
  <si>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</si>
  <si>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</si>
  <si>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</si>
  <si>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</si>
  <si>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</si>
  <si>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</si>
  <si>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</si>
  <si>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</si>
  <si>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</si>
  <si>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</si>
  <si>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</si>
  <si>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</si>
  <si>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</si>
  <si>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</si>
  <si>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</si>
  <si>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</si>
  <si>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</si>
  <si>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</si>
  <si>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</si>
  <si>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</si>
  <si>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</si>
  <si>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</si>
  <si>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</si>
  <si>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</si>
  <si>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</si>
  <si>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</si>
  <si>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</si>
  <si>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</si>
  <si>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</si>
  <si>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</si>
  <si>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</si>
  <si>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</si>
  <si>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</si>
  <si>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</si>
  <si>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</si>
  <si>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</si>
  <si>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</si>
  <si>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</si>
  <si>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</si>
  <si>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</si>
  <si>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</si>
  <si>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</si>
  <si>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</si>
  <si>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</si>
  <si>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</si>
  <si>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</si>
  <si>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</si>
  <si>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</si>
  <si>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</si>
  <si>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</si>
  <si>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</si>
  <si>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</si>
  <si>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</si>
  <si>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</si>
  <si>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</si>
  <si>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</si>
  <si>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</si>
  <si>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</si>
  <si>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</si>
  <si>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</si>
  <si>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</si>
  <si>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</si>
  <si>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</si>
  <si>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</si>
  <si>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</si>
  <si>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</si>
  <si>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</si>
  <si>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</si>
  <si>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</si>
  <si>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</si>
  <si>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</si>
  <si>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</si>
  <si>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</si>
  <si>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</si>
  <si>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</si>
  <si>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</si>
  <si>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</si>
  <si>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</si>
  <si>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</si>
  <si>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</si>
  <si>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</si>
  <si>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</si>
  <si>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</si>
  <si>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</si>
  <si>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</si>
  <si>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</si>
  <si>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</si>
  <si>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</si>
  <si>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</si>
  <si>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</si>
  <si>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</si>
  <si>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</si>
  <si>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</si>
  <si>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</si>
  <si>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</si>
  <si>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</si>
  <si>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</si>
  <si>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</si>
  <si>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</si>
  <si>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</si>
  <si>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</si>
  <si>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</si>
  <si>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</si>
  <si>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</si>
  <si>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</si>
  <si>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</si>
  <si>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</si>
  <si>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</si>
  <si>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</si>
  <si>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</si>
  <si>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</si>
  <si>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</si>
  <si>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</si>
  <si>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</si>
  <si>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</si>
  <si>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</si>
  <si>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</si>
  <si>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</si>
  <si>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</si>
  <si>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</si>
  <si>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</si>
  <si>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</si>
  <si>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</si>
  <si>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</si>
  <si>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</si>
  <si>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</si>
  <si>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</si>
  <si>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</si>
  <si>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</si>
  <si>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</si>
  <si>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</si>
  <si>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</si>
  <si>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</si>
  <si>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</si>
  <si>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</si>
  <si>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</si>
  <si>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</si>
  <si>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</si>
  <si>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</si>
  <si>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</si>
  <si>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</si>
  <si>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</si>
  <si>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</si>
  <si>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</si>
  <si>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</si>
  <si>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</si>
  <si>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</si>
  <si>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</si>
  <si>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</si>
  <si>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</si>
  <si>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</si>
  <si>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</si>
  <si>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</si>
  <si>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</si>
  <si>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</si>
  <si>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</si>
  <si>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</si>
  <si>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</si>
  <si>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</si>
  <si>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</si>
  <si>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</si>
  <si>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</si>
  <si>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</si>
  <si>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</si>
  <si>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</si>
  <si>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</si>
  <si>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</si>
  <si>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</si>
  <si>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</si>
  <si>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</si>
  <si>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</si>
  <si>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</si>
  <si>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</si>
  <si>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</si>
  <si>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</si>
  <si>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</si>
  <si>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</si>
  <si>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</si>
  <si>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</si>
  <si>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</si>
  <si>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</si>
  <si>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</si>
  <si>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</si>
  <si>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</si>
  <si>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</si>
  <si>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</si>
  <si>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</si>
  <si>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</si>
  <si>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</si>
  <si>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</si>
  <si>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</si>
  <si>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</si>
  <si>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</si>
  <si>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</si>
  <si>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</si>
  <si>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</si>
  <si>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</si>
  <si>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</si>
  <si>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</si>
  <si>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</si>
  <si>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</si>
  <si>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</si>
  <si>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</si>
  <si>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</si>
  <si>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</si>
  <si>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</si>
  <si>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</si>
  <si>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</si>
  <si>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</si>
  <si>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</si>
  <si>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</si>
  <si>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</si>
  <si>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</si>
  <si>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</si>
  <si>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</si>
  <si>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</si>
  <si>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</si>
  <si>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</si>
  <si>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</si>
  <si>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</si>
  <si>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</si>
  <si>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</si>
  <si>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</si>
  <si>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</si>
  <si>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</si>
  <si>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</si>
  <si>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</si>
  <si>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</si>
  <si>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</si>
  <si>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</si>
  <si>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</si>
  <si>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</si>
  <si>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</si>
  <si>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</si>
  <si>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</si>
  <si>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</si>
  <si>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</si>
  <si>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</si>
  <si>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</si>
  <si>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</si>
  <si>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</si>
  <si>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</si>
  <si>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</si>
  <si>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</si>
  <si>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</si>
  <si>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</si>
  <si>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</si>
  <si>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</si>
  <si>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</si>
  <si>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</si>
  <si>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</si>
  <si>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</si>
  <si>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</si>
  <si>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</si>
  <si>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</si>
  <si>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</si>
  <si>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</si>
  <si>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</si>
  <si>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</si>
  <si>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</si>
  <si>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</si>
  <si>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</si>
  <si>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</si>
  <si>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</si>
  <si>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</si>
  <si>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</si>
  <si>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</si>
  <si>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</si>
  <si>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</si>
  <si>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</si>
  <si>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</si>
  <si>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</si>
  <si>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</si>
  <si>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</si>
  <si>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</si>
  <si>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</si>
  <si>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</si>
  <si>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</si>
  <si>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</si>
  <si>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</si>
  <si>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</si>
  <si>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</si>
  <si>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</si>
  <si>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</si>
  <si>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</si>
  <si>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</si>
  <si>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</si>
  <si>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</si>
  <si>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</si>
  <si>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</si>
  <si>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</si>
  <si>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</si>
  <si>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</si>
  <si>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</si>
  <si>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</si>
  <si>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</si>
  <si>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</si>
  <si>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</si>
  <si>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</si>
  <si>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</si>
  <si>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</si>
  <si>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</si>
  <si>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</si>
  <si>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</si>
  <si>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</si>
  <si>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</si>
  <si>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</si>
  <si>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</si>
  <si>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</si>
  <si>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</si>
  <si>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</si>
  <si>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</si>
  <si>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</si>
  <si>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</si>
  <si>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</si>
  <si>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</si>
  <si>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</si>
  <si>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</si>
  <si>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</si>
  <si>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</si>
  <si>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</si>
  <si>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</si>
  <si>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</si>
  <si>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</si>
  <si>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</si>
  <si>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</si>
  <si>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</si>
  <si>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</si>
  <si>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</si>
  <si>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</si>
  <si>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</si>
  <si>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</si>
  <si>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</si>
  <si>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</si>
  <si>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</si>
  <si>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</si>
  <si>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</si>
  <si>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</si>
  <si>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</si>
  <si>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</si>
  <si>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</si>
  <si>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</si>
  <si>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</si>
  <si>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</si>
  <si>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</si>
  <si>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</si>
  <si>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</si>
  <si>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</si>
  <si>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</si>
  <si>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</si>
  <si>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</si>
  <si>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</si>
  <si>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</si>
  <si>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</si>
  <si>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</si>
  <si>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</si>
  <si>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</si>
  <si>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</si>
  <si>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</si>
  <si>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</si>
  <si>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</si>
  <si>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</si>
  <si>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</si>
  <si>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</si>
  <si>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</si>
  <si>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</si>
  <si>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</si>
  <si>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</si>
  <si>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</si>
  <si>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</si>
  <si>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</si>
  <si>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</si>
  <si>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</si>
  <si>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</si>
  <si>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</si>
  <si>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</si>
  <si>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</si>
  <si>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</si>
  <si>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</si>
  <si>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</si>
  <si>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</si>
  <si>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</si>
  <si>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</si>
  <si>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</si>
  <si>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</si>
  <si>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</si>
  <si>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</si>
  <si>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</si>
  <si>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</si>
  <si>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</si>
  <si>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</si>
  <si>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</si>
  <si>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</si>
  <si>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</si>
  <si>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</si>
  <si>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</si>
  <si>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</si>
  <si>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</si>
  <si>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</si>
  <si>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</si>
  <si>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</si>
  <si>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</si>
  <si>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</si>
  <si>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</si>
  <si>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</si>
  <si>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</si>
  <si>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</si>
  <si>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</si>
  <si>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</si>
  <si>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</si>
  <si>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</si>
  <si>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</si>
  <si>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</si>
  <si>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</si>
  <si>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</si>
  <si>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</si>
  <si>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</si>
  <si>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</si>
  <si>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</si>
  <si>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</si>
  <si>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</si>
  <si>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</si>
  <si>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</si>
  <si>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</si>
  <si>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</si>
  <si>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</si>
  <si>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</si>
  <si>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</si>
  <si>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</si>
  <si>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</si>
  <si>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</si>
  <si>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</si>
  <si>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</si>
  <si>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</si>
  <si>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</si>
  <si>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</si>
  <si>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</si>
  <si>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</si>
  <si>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</si>
  <si>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</si>
  <si>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</si>
  <si>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</si>
  <si>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</si>
  <si>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</si>
  <si>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</si>
  <si>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</si>
  <si>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</si>
  <si>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</si>
  <si>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</si>
  <si>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</si>
  <si>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</si>
  <si>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</si>
  <si>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</si>
  <si>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</si>
  <si>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</si>
  <si>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</si>
  <si>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</si>
  <si>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</si>
  <si>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</si>
  <si>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</si>
  <si>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</si>
  <si>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</si>
  <si>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</si>
  <si>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</si>
  <si>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</si>
  <si>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</si>
  <si>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</si>
  <si>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</si>
  <si>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</si>
  <si>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</si>
  <si>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</si>
  <si>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</si>
  <si>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</si>
  <si>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</si>
  <si>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</si>
  <si>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</si>
  <si>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</si>
  <si>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</si>
  <si>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</si>
  <si>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</si>
  <si>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</si>
  <si>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</si>
  <si>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</si>
  <si>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</si>
  <si>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</si>
  <si>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</si>
  <si>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</si>
  <si>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</si>
  <si>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</si>
  <si>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</si>
  <si>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</si>
  <si>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</si>
  <si>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</si>
  <si>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</si>
  <si>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</si>
  <si>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</si>
  <si>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</si>
  <si>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</si>
  <si>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</si>
  <si>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</si>
  <si>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</si>
  <si>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</si>
  <si>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</si>
  <si>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</si>
  <si>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</si>
  <si>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</si>
  <si>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</si>
  <si>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</si>
  <si>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</si>
  <si>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</si>
  <si>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</si>
  <si>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</si>
  <si>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</si>
  <si>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</si>
  <si>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</si>
  <si>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</si>
  <si>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</si>
  <si>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</si>
  <si>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</si>
  <si>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</si>
  <si>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</si>
  <si>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</si>
  <si>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</si>
  <si>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</si>
  <si>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</si>
  <si>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</si>
  <si>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</si>
  <si>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</si>
  <si>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</si>
  <si>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</si>
  <si>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</si>
  <si>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</si>
  <si>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</si>
  <si>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</si>
  <si>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</si>
  <si>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</si>
  <si>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</si>
  <si>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</si>
  <si>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</si>
  <si>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</si>
  <si>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</si>
  <si>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</si>
  <si>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</si>
  <si>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</si>
  <si>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</si>
  <si>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</si>
  <si>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</si>
  <si>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</si>
  <si>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</si>
  <si>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</si>
  <si>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</si>
  <si>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</si>
  <si>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</si>
  <si>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</si>
  <si>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</si>
  <si>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</si>
  <si>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</si>
  <si>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</si>
  <si>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</si>
  <si>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</si>
  <si>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</si>
  <si>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</si>
  <si>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</si>
  <si>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</si>
  <si>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</si>
  <si>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</si>
  <si>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</si>
  <si>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</si>
  <si>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</si>
  <si>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</si>
  <si>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</si>
  <si>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</si>
  <si>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</si>
  <si>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</si>
  <si>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</si>
  <si>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</si>
  <si>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</si>
  <si>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</si>
  <si>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</si>
  <si>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</si>
  <si>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</si>
  <si>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</si>
  <si>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</si>
  <si>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</si>
  <si>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</si>
  <si>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</si>
  <si>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</si>
  <si>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</si>
  <si>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</si>
  <si>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</si>
  <si>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</si>
  <si>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</si>
  <si>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</si>
  <si>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</si>
  <si>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</si>
  <si>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</si>
  <si>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</si>
  <si>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</si>
  <si>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</si>
  <si>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</si>
  <si>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</si>
  <si>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</si>
  <si>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</si>
  <si>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</si>
  <si>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</si>
  <si>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</si>
  <si>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</si>
  <si>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</si>
  <si>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</si>
  <si>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</si>
  <si>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</si>
  <si>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</si>
  <si>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</si>
  <si>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</si>
  <si>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</si>
  <si>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</si>
  <si>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</si>
  <si>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</si>
  <si>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</si>
  <si>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</si>
  <si>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</si>
  <si>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</si>
  <si>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</si>
  <si>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</si>
  <si>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</si>
  <si>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</si>
  <si>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</si>
  <si>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</si>
  <si>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</si>
  <si>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</si>
  <si>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</si>
  <si>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</si>
  <si>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</si>
  <si>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</si>
  <si>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</si>
  <si>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</si>
  <si>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</si>
  <si>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</si>
  <si>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</si>
  <si>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</si>
  <si>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</si>
  <si>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</si>
  <si>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</si>
  <si>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</si>
  <si>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</si>
  <si>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</si>
  <si>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</si>
  <si>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</si>
  <si>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</si>
  <si>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</si>
  <si>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</si>
  <si>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</si>
  <si>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</si>
  <si>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</si>
  <si>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</si>
  <si>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</si>
  <si>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</si>
  <si>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</si>
  <si>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</si>
  <si>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</si>
  <si>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</si>
  <si>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</si>
  <si>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</si>
  <si>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</si>
  <si>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</si>
  <si>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</si>
  <si>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</si>
  <si>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</si>
  <si>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</si>
  <si>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</si>
  <si>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</si>
  <si>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</si>
  <si>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</si>
  <si>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</si>
  <si>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</si>
  <si>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</si>
  <si>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</si>
  <si>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</si>
  <si>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</si>
  <si>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</si>
  <si>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</si>
  <si>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</si>
  <si>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</si>
  <si>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</si>
  <si>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</si>
  <si>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</si>
  <si>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</si>
  <si>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</si>
  <si>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</si>
  <si>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</si>
  <si>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</si>
  <si>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</si>
  <si>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</si>
  <si>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</si>
  <si>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</si>
  <si>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</si>
  <si>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</si>
  <si>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</si>
  <si>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</si>
  <si>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</si>
  <si>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</si>
  <si>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</si>
  <si>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</si>
  <si>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</si>
  <si>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</si>
  <si>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</si>
  <si>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</si>
  <si>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</si>
  <si>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</si>
  <si>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</si>
  <si>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</si>
  <si>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</si>
  <si>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</si>
  <si>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</si>
  <si>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</si>
  <si>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</si>
  <si>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</si>
  <si>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</si>
  <si>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</si>
  <si>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</si>
  <si>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</si>
  <si>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</si>
  <si>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</si>
  <si>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</si>
  <si>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</si>
  <si>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</si>
  <si>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</si>
  <si>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</si>
  <si>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</si>
  <si>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</si>
  <si>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</si>
  <si>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</si>
  <si>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</si>
  <si>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</si>
  <si>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</si>
  <si>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</si>
  <si>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</si>
  <si>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</si>
  <si>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</si>
  <si>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</si>
  <si>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</si>
  <si>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</si>
  <si>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</si>
  <si>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</si>
  <si>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</si>
  <si>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</si>
  <si>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</si>
  <si>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</si>
  <si>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</si>
  <si>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</si>
  <si>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</si>
  <si>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</si>
  <si>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</si>
  <si>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</si>
  <si>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</si>
  <si>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</si>
  <si>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</si>
  <si>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</si>
  <si>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</si>
  <si>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</si>
  <si>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</si>
  <si>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</si>
  <si>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</si>
  <si>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</si>
  <si>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</si>
  <si>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</si>
  <si>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</si>
  <si>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</si>
  <si>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</si>
  <si>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</si>
  <si>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</si>
  <si>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</si>
  <si>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</si>
  <si>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</si>
  <si>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</si>
  <si>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</si>
  <si>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</si>
  <si>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</si>
  <si>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</si>
  <si>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</si>
  <si>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</si>
  <si>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</si>
  <si>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</si>
  <si>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</si>
  <si>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</si>
  <si>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</si>
  <si>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</si>
  <si>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</si>
  <si>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</si>
  <si>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</si>
  <si>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</si>
  <si>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</si>
  <si>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</si>
  <si>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</si>
  <si>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</si>
  <si>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</si>
  <si>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</si>
  <si>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</si>
  <si>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</si>
  <si>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</si>
  <si>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</si>
  <si>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</si>
  <si>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</si>
  <si>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</si>
  <si>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</si>
  <si>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</si>
  <si>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</si>
  <si>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</si>
  <si>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</si>
  <si>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</si>
  <si>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</si>
  <si>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</si>
  <si>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</si>
  <si>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</si>
  <si>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</si>
  <si>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</si>
  <si>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</si>
  <si>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</si>
  <si>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</si>
  <si>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</si>
  <si>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</si>
  <si>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</si>
  <si>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</si>
  <si>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</si>
  <si>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</si>
  <si>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</si>
  <si>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</si>
  <si>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</si>
  <si>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</si>
  <si>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</si>
  <si>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</si>
  <si>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</si>
  <si>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</si>
  <si>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</si>
  <si>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</si>
  <si>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</si>
  <si>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</si>
  <si>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</si>
  <si>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</si>
  <si>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</si>
  <si>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</si>
  <si>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</si>
  <si>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</si>
  <si>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</si>
  <si>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</si>
  <si>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</si>
  <si>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</si>
  <si>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</si>
  <si>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</si>
  <si>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</si>
  <si>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</si>
  <si>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</si>
  <si>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</si>
  <si>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</si>
  <si>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</si>
  <si>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</si>
  <si>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</si>
  <si>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</si>
  <si>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</si>
  <si>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</si>
  <si>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</si>
  <si>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</si>
  <si>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</si>
  <si>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</si>
  <si>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</si>
  <si>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</si>
  <si>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</si>
  <si>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</si>
  <si>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</si>
  <si>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</si>
  <si>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</si>
  <si>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</si>
  <si>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</si>
  <si>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</si>
  <si>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</si>
  <si>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</si>
  <si>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</si>
  <si>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</si>
  <si>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</si>
  <si>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</si>
  <si>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</si>
  <si>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</si>
  <si>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</si>
  <si>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</si>
  <si>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</si>
  <si>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</si>
  <si>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</si>
  <si>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</si>
  <si>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</si>
  <si>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</si>
  <si>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</si>
  <si>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</si>
  <si>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</si>
  <si>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</si>
  <si>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</si>
  <si>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</si>
  <si>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</si>
  <si>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</si>
  <si>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</si>
  <si>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</si>
  <si>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</si>
  <si>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</si>
  <si>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</si>
  <si>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</si>
  <si>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</si>
  <si>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</si>
  <si>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</si>
  <si>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</si>
  <si>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</si>
  <si>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</si>
  <si>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</si>
  <si>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</si>
  <si>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</si>
  <si>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</si>
  <si>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</si>
  <si>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</si>
  <si>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</si>
  <si>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</si>
  <si>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</si>
  <si>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</si>
  <si>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</si>
  <si>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</si>
  <si>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</si>
  <si>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</si>
  <si>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</si>
  <si>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</si>
  <si>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</si>
  <si>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</si>
  <si>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</si>
  <si>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</si>
  <si>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</si>
  <si>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</si>
  <si>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</si>
  <si>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</si>
  <si>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</si>
  <si>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</si>
  <si>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</si>
  <si>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</si>
  <si>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</si>
  <si>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</si>
  <si>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</si>
  <si>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</si>
  <si>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</si>
  <si>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</si>
  <si>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</si>
  <si>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</si>
  <si>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</si>
  <si>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</si>
  <si>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</si>
  <si>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</si>
  <si>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</si>
  <si>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</si>
  <si>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</si>
  <si>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</si>
  <si>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</si>
  <si>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</si>
  <si>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</si>
  <si>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</si>
  <si>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</si>
  <si>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</si>
  <si>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</si>
  <si>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</si>
  <si>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</si>
  <si>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</si>
  <si>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</si>
  <si>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</si>
  <si>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</si>
  <si>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</si>
  <si>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</si>
  <si>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</si>
  <si>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</si>
  <si>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</si>
  <si>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</si>
  <si>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</si>
  <si>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</si>
  <si>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</si>
  <si>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</si>
  <si>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</si>
  <si>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</si>
  <si>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</si>
  <si>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</si>
  <si>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</si>
  <si>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</si>
  <si>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</si>
  <si>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</si>
  <si>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</si>
  <si>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</si>
  <si>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</si>
  <si>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</si>
  <si>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</si>
  <si>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</si>
  <si>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</si>
  <si>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</si>
  <si>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</si>
  <si>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</si>
  <si>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</si>
  <si>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</si>
  <si>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</si>
  <si>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</si>
  <si>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</si>
  <si>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</si>
  <si>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</si>
  <si>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</si>
  <si>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</si>
  <si>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</si>
  <si>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</si>
  <si>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</si>
  <si>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</si>
  <si>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</si>
  <si>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</si>
  <si>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</si>
  <si>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</si>
  <si>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</si>
  <si>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</si>
  <si>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</si>
  <si>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</si>
  <si>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</si>
  <si>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</si>
  <si>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</si>
  <si>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</si>
  <si>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</si>
  <si>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</si>
  <si>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</si>
  <si>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</si>
  <si>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</si>
  <si>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</si>
  <si>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</si>
  <si>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</si>
  <si>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</si>
  <si>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</si>
  <si>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</si>
  <si>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</si>
  <si>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</si>
  <si>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</si>
  <si>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</si>
  <si>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</si>
  <si>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</si>
  <si>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</si>
  <si>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</si>
  <si>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</si>
  <si>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</si>
  <si>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</si>
  <si>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</si>
  <si>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</si>
  <si>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</si>
  <si>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</si>
  <si>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</si>
  <si>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</si>
  <si>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</si>
  <si>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</si>
  <si>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</si>
  <si>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</si>
  <si>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</si>
  <si>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</si>
  <si>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</si>
  <si>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</si>
  <si>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</si>
  <si>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</si>
  <si>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</si>
  <si>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</si>
  <si>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</si>
  <si>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</si>
  <si>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</si>
  <si>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</si>
  <si>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</si>
  <si>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</si>
  <si>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</si>
  <si>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</si>
  <si>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</si>
  <si>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</si>
  <si>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</si>
  <si>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</si>
  <si>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</si>
  <si>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</si>
  <si>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</si>
  <si>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</si>
  <si>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</si>
  <si>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</si>
  <si>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</si>
  <si>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</si>
  <si>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</si>
  <si>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</si>
  <si>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</si>
  <si>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</si>
  <si>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</si>
  <si>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</si>
  <si>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</si>
  <si>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</si>
  <si>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</si>
  <si>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</si>
  <si>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</si>
  <si>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</si>
  <si>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</si>
  <si>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</si>
  <si>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</si>
  <si>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</si>
  <si>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</si>
  <si>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</si>
  <si>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</si>
  <si>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</si>
  <si>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</si>
  <si>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</si>
  <si>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</si>
  <si>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</si>
  <si>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</si>
  <si>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</si>
  <si>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</si>
  <si>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</si>
  <si>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</si>
  <si>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</si>
  <si>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</si>
  <si>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</si>
  <si>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</si>
  <si>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</si>
  <si>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</si>
  <si>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</si>
  <si>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</si>
  <si>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</si>
  <si>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</si>
  <si>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</si>
  <si>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</si>
  <si>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</si>
  <si>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</si>
  <si>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</si>
  <si>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</si>
  <si>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</si>
  <si>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</si>
  <si>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</si>
  <si>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</si>
  <si>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</si>
  <si>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</si>
  <si>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</si>
  <si>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</si>
  <si>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</si>
  <si>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</si>
  <si>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</si>
  <si>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</si>
  <si>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</si>
  <si>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</si>
  <si>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</si>
  <si>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</si>
  <si>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</si>
  <si>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</si>
  <si>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</si>
  <si>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</si>
  <si>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</si>
  <si>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</si>
  <si>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</si>
  <si>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</si>
  <si>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</si>
  <si>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</si>
  <si>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</si>
  <si>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</si>
  <si>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</si>
  <si>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</si>
  <si>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</si>
  <si>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</si>
  <si>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</si>
  <si>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</si>
  <si>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</si>
  <si>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</si>
  <si>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</si>
  <si>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</si>
  <si>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</si>
  <si>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</si>
  <si>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</si>
  <si>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</si>
  <si>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</si>
  <si>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</si>
  <si>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</si>
  <si>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</si>
  <si>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</si>
  <si>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</si>
  <si>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</si>
  <si>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</si>
  <si>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</si>
  <si>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</si>
  <si>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</si>
  <si>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</si>
  <si>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</si>
  <si>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</si>
  <si>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</si>
  <si>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</si>
  <si>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</si>
  <si>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</si>
  <si>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</si>
  <si>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</si>
  <si>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</si>
  <si>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</si>
  <si>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</si>
  <si>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</si>
  <si>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</si>
  <si>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</si>
  <si>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</si>
  <si>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</si>
  <si>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</si>
  <si>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</si>
  <si>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</si>
  <si>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</si>
  <si>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</si>
  <si>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</si>
  <si>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</si>
  <si>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</si>
  <si>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</si>
  <si>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</si>
  <si>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</si>
  <si>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</si>
  <si>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</si>
  <si>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</si>
  <si>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</si>
  <si>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</si>
  <si>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</si>
  <si>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</si>
  <si>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</si>
  <si>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</si>
  <si>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</si>
  <si>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</si>
  <si>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</si>
  <si>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</si>
  <si>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</si>
  <si>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</si>
  <si>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</si>
  <si>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</si>
  <si>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</si>
  <si>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</si>
  <si>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</si>
  <si>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</si>
  <si>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</si>
  <si>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</si>
  <si>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</si>
  <si>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</si>
  <si>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</si>
  <si>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</si>
  <si>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</si>
  <si>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</si>
  <si>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</si>
  <si>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</si>
  <si>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</si>
  <si>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</si>
  <si>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</si>
  <si>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</si>
  <si>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</si>
  <si>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</si>
  <si>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</si>
  <si>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</si>
  <si>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</si>
  <si>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</si>
  <si>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</si>
  <si>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</si>
  <si>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</si>
  <si>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</si>
  <si>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</si>
  <si>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</si>
  <si>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</si>
  <si>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</si>
  <si>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</si>
  <si>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</si>
  <si>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</si>
  <si>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</si>
  <si>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</si>
  <si>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</si>
  <si>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</si>
  <si>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</si>
  <si>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</si>
  <si>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</si>
  <si>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</si>
  <si>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</si>
  <si>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</si>
  <si>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</si>
  <si>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</si>
  <si>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</si>
  <si>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</si>
  <si>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</si>
  <si>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</si>
  <si>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</si>
  <si>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</si>
  <si>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</si>
  <si>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</si>
  <si>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</si>
  <si>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</si>
  <si>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</si>
  <si>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</si>
  <si>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</si>
  <si>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</si>
  <si>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</si>
  <si>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</si>
  <si>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</si>
  <si>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</si>
  <si>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</si>
  <si>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</si>
  <si>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</si>
  <si>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</si>
  <si>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</si>
  <si>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</si>
  <si>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</si>
  <si>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</si>
  <si>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</si>
  <si>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</si>
  <si>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</si>
  <si>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</si>
  <si>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</si>
  <si>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</si>
  <si>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</si>
  <si>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</si>
  <si>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</si>
  <si>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</si>
  <si>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</si>
  <si>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</si>
  <si>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</si>
  <si>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</si>
  <si>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</si>
  <si>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</si>
  <si>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</si>
  <si>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</si>
  <si>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</si>
  <si>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</si>
  <si>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</si>
  <si>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</si>
  <si>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</si>
  <si>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</si>
  <si>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</si>
  <si>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</si>
  <si>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</si>
  <si>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</si>
  <si>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</si>
  <si>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</si>
  <si>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</si>
  <si>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</si>
  <si>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</si>
  <si>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</si>
  <si>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</si>
  <si>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</si>
  <si>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</si>
  <si>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</si>
  <si>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</si>
  <si>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</si>
  <si>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</si>
  <si>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</si>
  <si>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</si>
  <si>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</si>
  <si>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</si>
  <si>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</si>
  <si>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</si>
  <si>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</si>
  <si>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</si>
  <si>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</si>
  <si>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</si>
  <si>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</si>
  <si>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</si>
  <si>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</si>
  <si>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</si>
  <si>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</si>
  <si>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</si>
  <si>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</si>
  <si>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</si>
  <si>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</si>
  <si>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</si>
  <si>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</si>
  <si>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</si>
  <si>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</si>
  <si>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</si>
  <si>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</si>
  <si>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</si>
  <si>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</si>
  <si>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</si>
  <si>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</si>
  <si>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</si>
  <si>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</si>
  <si>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</si>
  <si>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</si>
  <si>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</si>
  <si>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</si>
  <si>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</si>
  <si>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</si>
  <si>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</si>
  <si>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</si>
  <si>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</si>
  <si>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</si>
  <si>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</si>
  <si>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</si>
  <si>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</si>
  <si>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</si>
  <si>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</si>
  <si>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</si>
  <si>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</si>
  <si>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</si>
  <si>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</si>
  <si>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</si>
  <si>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</si>
  <si>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</si>
  <si>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</si>
  <si>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</si>
  <si>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</si>
  <si>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</si>
  <si>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</si>
  <si>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</si>
  <si>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</si>
  <si>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</si>
  <si>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</si>
  <si>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</si>
  <si>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</si>
  <si>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</si>
  <si>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</si>
  <si>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</si>
  <si>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</si>
  <si>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</si>
  <si>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</si>
  <si>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</si>
  <si>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</si>
  <si>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</si>
  <si>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</si>
  <si>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</si>
  <si>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</si>
  <si>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</si>
  <si>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</si>
  <si>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</si>
  <si>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</si>
  <si>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</si>
  <si>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</si>
  <si>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</si>
  <si>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</si>
  <si>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</si>
  <si>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</si>
  <si>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</si>
  <si>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</si>
  <si>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</si>
  <si>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</si>
  <si>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</si>
  <si>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</si>
  <si>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</si>
  <si>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</si>
  <si>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</si>
  <si>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</si>
  <si>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</si>
  <si>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</si>
  <si>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</si>
  <si>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</si>
  <si>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</si>
  <si>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</si>
  <si>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</si>
  <si>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</si>
  <si>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</si>
  <si>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</si>
  <si>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</si>
  <si>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</si>
  <si>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</si>
  <si>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</si>
  <si>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</si>
  <si>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</si>
  <si>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</si>
  <si>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</si>
  <si>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</si>
  <si>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</si>
  <si>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</si>
  <si>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</si>
  <si>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</si>
  <si>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</si>
  <si>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</si>
  <si>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</si>
  <si>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</si>
  <si>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</si>
  <si>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</si>
  <si>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</si>
  <si>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</si>
  <si>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</si>
  <si>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</si>
  <si>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</si>
  <si>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</si>
  <si>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</si>
  <si>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</si>
  <si>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</si>
  <si>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</si>
  <si>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</si>
  <si>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</si>
  <si>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</si>
  <si>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</si>
  <si>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</si>
  <si>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</si>
  <si>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</si>
  <si>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</si>
  <si>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</si>
  <si>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</si>
  <si>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</si>
  <si>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</si>
  <si>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</si>
  <si>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</si>
  <si>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</si>
  <si>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</si>
  <si>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</si>
  <si>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</si>
  <si>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</si>
  <si>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</si>
  <si>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</si>
  <si>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</si>
  <si>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</si>
  <si>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</si>
  <si>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</si>
  <si>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</si>
  <si>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</si>
  <si>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</si>
  <si>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</si>
  <si>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</si>
  <si>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</si>
  <si>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</si>
  <si>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</si>
  <si>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</si>
  <si>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</si>
  <si>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</si>
  <si>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</si>
  <si>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</si>
  <si>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</si>
  <si>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</si>
  <si>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</si>
  <si>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</si>
  <si>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</si>
  <si>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</si>
  <si>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</si>
  <si>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</si>
  <si>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</si>
  <si>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</si>
  <si>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</si>
  <si>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</si>
  <si>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</si>
  <si>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</si>
  <si>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</si>
  <si>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</si>
  <si>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</si>
  <si>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</si>
  <si>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</si>
  <si>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</si>
  <si>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</si>
  <si>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</si>
  <si>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</si>
  <si>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</si>
  <si>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</si>
  <si>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</si>
  <si>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</si>
  <si>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</si>
  <si>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</si>
  <si>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</si>
  <si>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</si>
  <si>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</si>
  <si>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</si>
  <si>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</si>
  <si>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</si>
  <si>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</si>
  <si>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</si>
  <si>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</si>
  <si>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</si>
  <si>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</si>
  <si>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</si>
  <si>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</si>
  <si>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</si>
  <si>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</si>
  <si>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</si>
  <si>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</si>
  <si>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</si>
  <si>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</si>
  <si>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</si>
  <si>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</si>
  <si>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</si>
  <si>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</si>
  <si>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</si>
  <si>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</si>
  <si>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</si>
  <si>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</si>
  <si>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</si>
  <si>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</si>
  <si>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</si>
  <si>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</si>
  <si>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</si>
  <si>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</si>
  <si>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</si>
  <si>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</si>
  <si>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</si>
  <si>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</si>
  <si>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</si>
  <si>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</si>
  <si>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</si>
  <si>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</si>
  <si>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</si>
  <si>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</si>
  <si>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</si>
  <si>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</si>
  <si>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</si>
  <si>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</si>
  <si>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</si>
  <si>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</si>
  <si>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</si>
  <si>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</si>
  <si>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</si>
  <si>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</si>
  <si>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</si>
  <si>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</si>
  <si>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</si>
  <si>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</si>
  <si>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</si>
  <si>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</si>
  <si>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</si>
  <si>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</si>
  <si>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</si>
  <si>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</si>
  <si>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</si>
  <si>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</si>
  <si>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</si>
  <si>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</si>
  <si>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</si>
  <si>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</si>
  <si>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</si>
  <si>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</si>
  <si>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</si>
  <si>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</si>
  <si>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</si>
  <si>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</si>
  <si>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</si>
  <si>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</si>
  <si>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</si>
  <si>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</si>
  <si>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</si>
  <si>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</si>
  <si>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</si>
  <si>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</si>
  <si>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</si>
  <si>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</si>
  <si>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</si>
  <si>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</si>
  <si>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</si>
  <si>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</si>
  <si>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</si>
  <si>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</si>
  <si>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</si>
  <si>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</si>
  <si>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</si>
  <si>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</si>
  <si>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</si>
  <si>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</si>
  <si>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</si>
  <si>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</si>
  <si>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</si>
  <si>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</si>
  <si>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</si>
  <si>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</si>
  <si>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</si>
  <si>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</si>
  <si>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</si>
  <si>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</si>
  <si>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</si>
  <si>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</si>
  <si>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</si>
  <si>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</si>
  <si>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</si>
  <si>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</si>
  <si>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</si>
  <si>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</si>
  <si>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</si>
  <si>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</si>
  <si>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</si>
  <si>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</si>
  <si>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</si>
  <si>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</si>
  <si>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</si>
  <si>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</si>
  <si>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</si>
  <si>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</si>
  <si>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</si>
  <si>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</si>
  <si>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</si>
  <si>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</si>
  <si>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</si>
  <si>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</si>
  <si>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</si>
  <si>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</si>
  <si>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</si>
  <si>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</si>
  <si>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</si>
  <si>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</si>
  <si>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</si>
  <si>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</si>
  <si>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</si>
  <si>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</si>
  <si>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</si>
  <si>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</si>
  <si>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</si>
  <si>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</si>
  <si>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</si>
  <si>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</si>
  <si>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</si>
  <si>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</si>
  <si>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</si>
  <si>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</si>
  <si>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</si>
  <si>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</si>
  <si>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</si>
  <si>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</si>
  <si>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</si>
  <si>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</si>
  <si>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</si>
  <si>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</si>
  <si>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</si>
  <si>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</si>
  <si>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</si>
  <si>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</si>
  <si>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</si>
  <si>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</si>
  <si>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</si>
  <si>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</si>
  <si>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</si>
  <si>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</si>
  <si>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</si>
  <si>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</si>
  <si>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</si>
  <si>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</si>
  <si>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</si>
  <si>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</si>
  <si>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</si>
  <si>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</si>
  <si>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</si>
  <si>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</si>
  <si>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</si>
  <si>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</si>
  <si>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</si>
  <si>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</si>
  <si>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</si>
  <si>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</si>
  <si>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</si>
  <si>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</si>
  <si>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</si>
  <si>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</si>
  <si>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</si>
  <si>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</si>
  <si>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</si>
  <si>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</si>
  <si>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</si>
  <si>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</si>
  <si>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</si>
  <si>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</si>
  <si>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</si>
  <si>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</si>
  <si>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</si>
  <si>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</si>
  <si>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</si>
  <si>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</si>
  <si>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</si>
  <si>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</si>
  <si>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</si>
  <si>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</si>
  <si>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</si>
  <si>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</si>
  <si>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</si>
  <si>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</si>
  <si>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</si>
  <si>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</si>
  <si>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</si>
  <si>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</si>
  <si>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</si>
  <si>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</si>
  <si>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</si>
  <si>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</si>
  <si>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</si>
  <si>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</si>
  <si>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</si>
  <si>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</si>
  <si>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</si>
  <si>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</si>
  <si>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</si>
  <si>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</si>
  <si>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</si>
  <si>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</si>
  <si>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</si>
  <si>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</si>
  <si>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</si>
  <si>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</si>
  <si>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</si>
  <si>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</si>
  <si>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</si>
  <si>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</si>
  <si>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</si>
  <si>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</si>
  <si>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</si>
  <si>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</si>
  <si>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</si>
  <si>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</si>
  <si>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</si>
  <si>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</si>
  <si>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</si>
  <si>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</si>
  <si>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</si>
  <si>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</si>
  <si>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</si>
  <si>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</si>
  <si>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</si>
  <si>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</si>
  <si>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</si>
  <si>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</si>
  <si>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</si>
  <si>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</si>
  <si>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</si>
  <si>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</si>
  <si>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</si>
  <si>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</si>
  <si>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</si>
  <si>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</si>
  <si>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</si>
  <si>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</si>
  <si>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</si>
  <si>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</si>
  <si>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</si>
  <si>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</si>
  <si>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</si>
  <si>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</si>
  <si>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</si>
  <si>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</si>
  <si>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</si>
  <si>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</si>
  <si>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</si>
  <si>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</si>
  <si>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</si>
  <si>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</si>
  <si>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</si>
  <si>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</si>
  <si>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</si>
  <si>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</si>
  <si>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</si>
  <si>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</si>
  <si>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</si>
  <si>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</si>
  <si>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</si>
  <si>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</si>
  <si>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</si>
  <si>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</si>
  <si>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</si>
  <si>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</si>
  <si>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</si>
  <si>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</si>
  <si>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</si>
  <si>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</si>
  <si>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</si>
  <si>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</si>
  <si>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</si>
  <si>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</si>
  <si>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</si>
  <si>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</si>
  <si>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</si>
  <si>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</si>
  <si>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</si>
  <si>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</si>
  <si>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</si>
  <si>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</si>
  <si>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</si>
  <si>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</si>
  <si>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</si>
  <si>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</si>
  <si>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</si>
  <si>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</si>
  <si>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</si>
  <si>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</si>
  <si>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</si>
  <si>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</si>
  <si>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</si>
  <si>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</si>
  <si>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</si>
  <si>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</si>
  <si>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</si>
  <si>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</si>
  <si>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</si>
  <si>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</si>
  <si>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</si>
  <si>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</si>
  <si>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</si>
  <si>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</si>
  <si>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</si>
  <si>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</si>
  <si>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</si>
  <si>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</si>
  <si>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</si>
  <si>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</si>
  <si>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</si>
  <si>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</si>
  <si>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</si>
  <si>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</si>
  <si>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</si>
  <si>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</si>
  <si>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</si>
  <si>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</si>
  <si>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</si>
  <si>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</si>
  <si>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</si>
  <si>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</si>
  <si>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</si>
  <si>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</si>
  <si>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</si>
  <si>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</si>
  <si>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</si>
  <si>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</si>
  <si>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</si>
  <si>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</si>
  <si>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</si>
  <si>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</si>
  <si>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</si>
  <si>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</si>
  <si>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</si>
  <si>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</si>
  <si>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</si>
  <si>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</si>
  <si>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</si>
  <si>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</si>
  <si>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</si>
  <si>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</si>
  <si>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</si>
  <si>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</si>
  <si>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</si>
  <si>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</si>
  <si>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</si>
  <si>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</si>
  <si>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</si>
  <si>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</si>
  <si>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</si>
  <si>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</si>
  <si>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</si>
  <si>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</si>
  <si>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</si>
  <si>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</si>
  <si>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</si>
  <si>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</si>
  <si>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</si>
  <si>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</si>
  <si>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</si>
  <si>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</si>
  <si>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</si>
  <si>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</si>
  <si>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</si>
  <si>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</si>
  <si>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</si>
  <si>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</si>
  <si>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</si>
  <si>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</si>
  <si>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</si>
  <si>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</si>
  <si>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</si>
  <si>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</si>
  <si>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</si>
  <si>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</si>
  <si>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</si>
  <si>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</si>
  <si>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</si>
  <si>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</si>
  <si>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</si>
  <si>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</si>
  <si>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</si>
  <si>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</si>
  <si>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</si>
  <si>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</si>
  <si>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</si>
  <si>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</si>
  <si>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</si>
  <si>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</si>
  <si>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</si>
  <si>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</si>
  <si>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</si>
  <si>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</si>
  <si>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</si>
  <si>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</si>
  <si>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</si>
  <si>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</si>
  <si>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</si>
  <si>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</si>
  <si>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</si>
  <si>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</si>
  <si>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</si>
  <si>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</si>
  <si>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</si>
  <si>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</si>
  <si>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</si>
  <si>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</si>
  <si>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</si>
  <si>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</si>
  <si>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</si>
  <si>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</si>
  <si>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</si>
  <si>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</si>
  <si>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</si>
  <si>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</si>
  <si>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</si>
  <si>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</si>
  <si>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</si>
  <si>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</si>
  <si>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</si>
  <si>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</si>
  <si>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</si>
  <si>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</si>
  <si>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</si>
  <si>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</si>
  <si>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</si>
  <si>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</si>
  <si>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</si>
  <si>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</si>
  <si>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</si>
  <si>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</si>
  <si>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</si>
  <si>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</si>
  <si>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</si>
  <si>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</si>
  <si>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</si>
  <si>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</si>
  <si>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</si>
  <si>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</si>
  <si>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</si>
  <si>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</si>
  <si>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</si>
  <si>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</si>
  <si>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</si>
  <si>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</si>
  <si>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</si>
  <si>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</si>
  <si>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</si>
  <si>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</si>
  <si>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</si>
  <si>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</si>
  <si>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</si>
  <si>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</si>
  <si>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</si>
  <si>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</si>
  <si>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</si>
  <si>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</si>
  <si>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</si>
  <si>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</si>
  <si>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</si>
  <si>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</si>
  <si>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</si>
  <si>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</si>
  <si>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</si>
  <si>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</si>
  <si>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</si>
  <si>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</si>
  <si>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</si>
  <si>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</si>
  <si>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</si>
  <si>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</si>
  <si>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</si>
  <si>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</si>
  <si>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</si>
  <si>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</si>
  <si>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</si>
  <si>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</si>
  <si>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</si>
  <si>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</si>
  <si>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</si>
  <si>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</si>
  <si>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</si>
  <si>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</si>
  <si>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</si>
  <si>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</si>
  <si>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</si>
  <si>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</si>
  <si>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</si>
  <si>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</si>
  <si>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</si>
  <si>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</si>
  <si>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</si>
  <si>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</si>
  <si>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</si>
  <si>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</si>
  <si>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</si>
  <si>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</si>
  <si>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</si>
  <si>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</si>
  <si>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</si>
  <si>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</si>
  <si>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</si>
  <si>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</si>
  <si>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</si>
  <si>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</si>
  <si>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</si>
  <si>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</si>
  <si>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</si>
  <si>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</si>
  <si>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</si>
  <si>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</si>
  <si>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</si>
  <si>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</si>
  <si>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</si>
  <si>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</si>
  <si>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</si>
  <si>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</si>
  <si>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</si>
  <si>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</si>
  <si>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</si>
  <si>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</si>
  <si>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</si>
  <si>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</si>
  <si>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</si>
  <si>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</si>
  <si>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</si>
  <si>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</si>
  <si>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</si>
  <si>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</si>
  <si>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</si>
  <si>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</si>
  <si>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</si>
  <si>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</si>
  <si>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</si>
  <si>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</si>
  <si>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</si>
  <si>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</si>
  <si>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</si>
  <si>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</si>
  <si>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</si>
  <si>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</si>
  <si>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</si>
  <si>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</si>
  <si>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</si>
  <si>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</si>
  <si>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</si>
  <si>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</si>
  <si>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</si>
  <si>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</si>
  <si>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</si>
  <si>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</si>
  <si>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</si>
  <si>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</si>
  <si>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</si>
  <si>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</si>
  <si>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</si>
  <si>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</si>
  <si>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</si>
  <si>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</si>
  <si>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</si>
  <si>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</si>
  <si>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</si>
  <si>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</si>
  <si>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</si>
  <si>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</si>
  <si>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</si>
  <si>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</si>
  <si>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</si>
  <si>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</si>
  <si>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</si>
  <si>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</si>
  <si>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</si>
  <si>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</si>
  <si>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</si>
  <si>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</si>
  <si>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</si>
  <si>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</si>
  <si>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</si>
  <si>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</si>
  <si>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</si>
  <si>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</si>
  <si>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</si>
  <si>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</si>
  <si>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</si>
  <si>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</si>
  <si>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</si>
  <si>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</si>
  <si>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</si>
  <si>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</si>
  <si>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</si>
  <si>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</si>
  <si>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</si>
  <si>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</si>
  <si>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</si>
  <si>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</si>
  <si>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</si>
  <si>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</si>
  <si>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</si>
  <si>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</si>
  <si>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</si>
  <si>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</si>
  <si>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</si>
  <si>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</si>
  <si>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</si>
  <si>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</si>
  <si>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</si>
  <si>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</si>
  <si>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</si>
  <si>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</si>
  <si>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</si>
  <si>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</si>
  <si>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</si>
  <si>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</si>
  <si>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</si>
  <si>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</si>
  <si>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</si>
  <si>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</si>
  <si>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</si>
  <si>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</si>
  <si>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</si>
  <si>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</si>
  <si>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</si>
  <si>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</si>
  <si>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</si>
  <si>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</si>
  <si>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</si>
  <si>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</si>
  <si>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</si>
  <si>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</si>
  <si>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</si>
  <si>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</si>
  <si>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</si>
  <si>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</si>
  <si>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</si>
  <si>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</si>
  <si>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</si>
  <si>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</si>
  <si>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</si>
  <si>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</si>
  <si>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</si>
  <si>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</si>
  <si>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</si>
  <si>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</si>
  <si>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</si>
  <si>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</si>
  <si>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</si>
  <si>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</si>
  <si>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</si>
  <si>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</si>
  <si>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</si>
  <si>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</si>
  <si>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</si>
  <si>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</si>
  <si>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</si>
  <si>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</si>
  <si>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</si>
  <si>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</si>
  <si>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</si>
  <si>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</si>
  <si>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</si>
  <si>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</si>
  <si>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</si>
  <si>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</si>
  <si>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</si>
  <si>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</si>
  <si>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</si>
  <si>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</si>
  <si>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</si>
  <si>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</si>
  <si>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</si>
  <si>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</si>
  <si>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</si>
  <si>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</si>
  <si>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</si>
  <si>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</si>
  <si>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</si>
  <si>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</si>
  <si>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</si>
  <si>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</si>
  <si>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</si>
  <si>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</si>
  <si>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</si>
  <si>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</si>
  <si>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</si>
  <si>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</si>
  <si>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</si>
  <si>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</si>
  <si>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</si>
  <si>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</si>
  <si>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</si>
  <si>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</si>
  <si>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</si>
  <si>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</si>
  <si>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</si>
  <si>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</si>
  <si>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</si>
  <si>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</si>
  <si>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</si>
  <si>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</si>
  <si>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</si>
  <si>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</si>
  <si>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</si>
  <si>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</si>
  <si>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</si>
  <si>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</si>
  <si>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</si>
  <si>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</si>
  <si>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</si>
  <si>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</si>
  <si>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</si>
  <si>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</si>
  <si>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</si>
  <si>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</si>
  <si>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</si>
  <si>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</si>
  <si>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</si>
  <si>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</si>
  <si>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</si>
  <si>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</si>
  <si>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</si>
  <si>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</si>
  <si>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</si>
  <si>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</si>
  <si>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</si>
  <si>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</si>
  <si>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</si>
  <si>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</si>
  <si>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</si>
  <si>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</si>
  <si>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</si>
  <si>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</si>
  <si>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</si>
  <si>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</si>
  <si>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</si>
  <si>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</si>
  <si>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</si>
  <si>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</si>
  <si>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</si>
  <si>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</si>
  <si>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</si>
  <si>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</si>
  <si>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</si>
  <si>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</si>
  <si>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</si>
  <si>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</si>
  <si>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</si>
  <si>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</si>
  <si>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</si>
  <si>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</si>
  <si>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</si>
  <si>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</si>
  <si>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</si>
  <si>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</si>
  <si>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</si>
  <si>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</si>
  <si>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</si>
  <si>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</si>
  <si>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</si>
  <si>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</si>
  <si>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</si>
  <si>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</si>
  <si>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</si>
  <si>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</si>
  <si>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</si>
  <si>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</si>
  <si>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</si>
  <si>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</si>
  <si>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</si>
  <si>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</si>
  <si>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</si>
  <si>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</si>
  <si>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</si>
  <si>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</si>
  <si>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</si>
  <si>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</si>
  <si>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</si>
  <si>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</si>
  <si>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</si>
  <si>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</si>
  <si>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</si>
  <si>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</si>
  <si>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</si>
  <si>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</si>
  <si>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</si>
  <si>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</si>
  <si>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</si>
  <si>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</si>
  <si>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</si>
  <si>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</si>
  <si>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</si>
  <si>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</si>
  <si>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</si>
  <si>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</si>
  <si>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</si>
  <si>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</si>
  <si>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</si>
  <si>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</si>
  <si>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</si>
  <si>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</si>
  <si>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</si>
  <si>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</si>
  <si>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</si>
  <si>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</si>
  <si>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</si>
  <si>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</si>
  <si>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</si>
  <si>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</si>
  <si>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</si>
  <si>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</si>
  <si>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</si>
  <si>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</si>
  <si>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</si>
  <si>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</si>
  <si>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</si>
  <si>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</si>
  <si>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</si>
  <si>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</si>
  <si>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</si>
  <si>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</si>
  <si>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</si>
  <si>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</si>
  <si>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</si>
  <si>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</si>
  <si>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</si>
  <si>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</si>
  <si>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</si>
  <si>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</si>
  <si>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</si>
  <si>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</si>
  <si>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</si>
  <si>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</si>
  <si>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</si>
  <si>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</si>
  <si>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</si>
  <si>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</si>
  <si>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</si>
  <si>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</si>
  <si>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</si>
  <si>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</si>
  <si>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</si>
  <si>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</si>
  <si>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</si>
  <si>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</si>
  <si>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</si>
  <si>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</si>
  <si>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</si>
  <si>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</si>
  <si>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</si>
  <si>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</si>
  <si>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</si>
  <si>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</si>
  <si>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</si>
  <si>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</si>
  <si>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</si>
  <si>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</si>
  <si>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</si>
  <si>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</si>
  <si>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</si>
  <si>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</si>
  <si>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</si>
  <si>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</si>
  <si>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</si>
  <si>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</si>
  <si>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</si>
  <si>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</si>
  <si>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</si>
  <si>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</si>
  <si>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</si>
  <si>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</si>
  <si>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</si>
  <si>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</si>
  <si>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</si>
  <si>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</si>
  <si>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</si>
  <si>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</si>
  <si>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</si>
  <si>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</si>
  <si>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</si>
  <si>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</si>
  <si>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</si>
  <si>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</si>
  <si>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</si>
  <si>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</si>
  <si>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</si>
  <si>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</si>
  <si>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</si>
  <si>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</si>
  <si>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</si>
  <si>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</si>
  <si>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</si>
  <si>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</si>
  <si>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</si>
  <si>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</si>
  <si>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</si>
  <si>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</si>
  <si>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</si>
  <si>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</si>
  <si>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</si>
  <si>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</si>
  <si>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</si>
  <si>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</si>
  <si>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</si>
  <si>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</si>
  <si>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</si>
  <si>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</si>
  <si>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</si>
  <si>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</si>
  <si>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</si>
  <si>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</si>
  <si>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</si>
  <si>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</si>
  <si>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</si>
  <si>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</si>
  <si>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</si>
  <si>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</si>
  <si>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</si>
  <si>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</si>
  <si>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</si>
  <si>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</si>
  <si>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</si>
  <si>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</si>
  <si>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</si>
  <si>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</si>
  <si>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</si>
  <si>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</si>
  <si>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</si>
  <si>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</si>
  <si>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</si>
  <si>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</si>
  <si>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</si>
  <si>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</si>
  <si>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</si>
  <si>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</si>
  <si>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</si>
  <si>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</si>
  <si>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</si>
  <si>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</si>
  <si>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</si>
  <si>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</si>
  <si>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</si>
  <si>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</si>
  <si>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</si>
  <si>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</si>
  <si>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</si>
  <si>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</si>
  <si>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</si>
  <si>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</si>
  <si>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</si>
  <si>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</si>
  <si>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</si>
  <si>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</si>
  <si>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</si>
  <si>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</si>
  <si>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</si>
  <si>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</si>
  <si>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</si>
  <si>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</si>
  <si>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</si>
  <si>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</si>
  <si>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</si>
  <si>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</si>
  <si>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</si>
  <si>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</si>
  <si>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</si>
  <si>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</si>
  <si>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</si>
  <si>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</si>
  <si>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</si>
  <si>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</si>
  <si>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</si>
  <si>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</si>
  <si>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</si>
  <si>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</si>
  <si>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</si>
  <si>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</si>
  <si>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</si>
  <si>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</si>
  <si>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</si>
  <si>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</si>
  <si>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</si>
  <si>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</si>
  <si>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</si>
  <si>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</si>
  <si>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</si>
  <si>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</si>
  <si>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</si>
  <si>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</si>
  <si>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</si>
  <si>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</si>
  <si>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</si>
  <si>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</si>
  <si>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</si>
  <si>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</si>
  <si>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</si>
  <si>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</si>
  <si>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</si>
  <si>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</si>
  <si>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</si>
  <si>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</si>
  <si>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</si>
  <si>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</si>
  <si>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</si>
  <si>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</si>
  <si>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</si>
  <si>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</si>
  <si>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</si>
  <si>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</si>
  <si>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</si>
  <si>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</si>
  <si>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</si>
  <si>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</si>
  <si>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</si>
  <si>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</si>
  <si>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</si>
  <si>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</si>
  <si>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</si>
  <si>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</si>
  <si>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</si>
  <si>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</si>
  <si>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</si>
  <si>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</si>
  <si>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</si>
  <si>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</si>
  <si>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</si>
  <si>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</si>
  <si>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</si>
  <si>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</si>
  <si>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</si>
  <si>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</si>
  <si>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</si>
  <si>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</si>
  <si>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</si>
  <si>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</si>
  <si>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</si>
  <si>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</si>
  <si>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</si>
  <si>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</si>
  <si>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</si>
  <si>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</si>
  <si>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</si>
  <si>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</si>
  <si>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</si>
  <si>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</si>
  <si>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</si>
  <si>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</si>
  <si>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</si>
  <si>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</si>
  <si>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</si>
  <si>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</si>
  <si>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</si>
  <si>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</si>
  <si>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</si>
  <si>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</si>
  <si>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</si>
  <si>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</si>
  <si>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</si>
  <si>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</si>
  <si>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</si>
  <si>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</si>
  <si>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</si>
  <si>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</si>
  <si>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</si>
  <si>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</si>
  <si>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</si>
  <si>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</si>
  <si>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</si>
  <si>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</si>
  <si>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</si>
  <si>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</si>
  <si>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</si>
  <si>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</si>
  <si>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</si>
  <si>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</si>
  <si>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</si>
  <si>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</si>
  <si>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</si>
  <si>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</si>
  <si>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</si>
  <si>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</si>
  <si>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</si>
  <si>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</si>
  <si>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</si>
  <si>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</si>
  <si>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</si>
  <si>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</si>
  <si>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</si>
  <si>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</si>
  <si>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</si>
  <si>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</si>
  <si>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</si>
  <si>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</si>
  <si>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</si>
  <si>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</si>
  <si>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</si>
  <si>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</si>
  <si>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</si>
  <si>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</si>
  <si>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</si>
  <si>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</si>
  <si>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</si>
  <si>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</si>
  <si>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</si>
  <si>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</si>
  <si>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</si>
  <si>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</si>
  <si>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</si>
  <si>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</si>
  <si>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</si>
  <si>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</si>
  <si>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</si>
  <si>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</si>
  <si>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</si>
  <si>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</si>
  <si>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</si>
  <si>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</si>
  <si>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</si>
  <si>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</si>
  <si>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</si>
  <si>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</si>
  <si>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</si>
  <si>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</si>
  <si>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</si>
  <si>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</si>
  <si>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</si>
  <si>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</si>
  <si>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</si>
  <si>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</si>
  <si>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</si>
  <si>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</si>
  <si>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</si>
  <si>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</si>
  <si>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</si>
  <si>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</si>
  <si>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</si>
  <si>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</si>
  <si>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</si>
  <si>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</si>
  <si>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</si>
  <si>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</si>
  <si>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</si>
  <si>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</si>
  <si>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</si>
  <si>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</si>
  <si>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</si>
  <si>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</si>
  <si>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</si>
  <si>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</si>
  <si>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</si>
  <si>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</si>
  <si>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</si>
  <si>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</si>
  <si>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</si>
  <si>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</si>
  <si>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</si>
  <si>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</si>
  <si>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</si>
  <si>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</si>
  <si>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</si>
  <si>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</si>
  <si>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</si>
  <si>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</si>
  <si>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</si>
  <si>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</si>
  <si>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</si>
  <si>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</si>
  <si>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</si>
  <si>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</si>
  <si>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</si>
  <si>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</si>
  <si>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</si>
  <si>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</si>
  <si>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</si>
  <si>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</si>
  <si>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</si>
  <si>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</si>
  <si>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</si>
  <si>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</si>
  <si>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</si>
  <si>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</si>
  <si>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</si>
  <si>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</si>
  <si>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</si>
  <si>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</si>
  <si>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</si>
  <si>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</si>
  <si>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</si>
  <si>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</si>
  <si>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</si>
  <si>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</si>
  <si>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</si>
  <si>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</si>
  <si>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</si>
  <si>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</si>
  <si>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</si>
  <si>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</si>
  <si>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</si>
  <si>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</si>
  <si>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</si>
  <si>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</si>
  <si>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</si>
  <si>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</si>
  <si>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</si>
  <si>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</si>
  <si>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</si>
  <si>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</si>
  <si>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</si>
  <si>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</si>
  <si>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</si>
  <si>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</si>
  <si>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</si>
  <si>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</si>
  <si>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</si>
  <si>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</si>
  <si>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</si>
  <si>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</si>
  <si>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</si>
  <si>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</si>
  <si>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</si>
  <si>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</si>
  <si>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</si>
  <si>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</si>
  <si>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</si>
  <si>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</si>
  <si>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</si>
  <si>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</si>
  <si>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</si>
  <si>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</si>
  <si>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</si>
  <si>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</si>
  <si>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</si>
  <si>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</si>
  <si>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</si>
  <si>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</si>
  <si>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</si>
  <si>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</si>
  <si>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</si>
  <si>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</si>
  <si>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</si>
  <si>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</si>
  <si>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</si>
  <si>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</si>
  <si>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</si>
  <si>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</si>
  <si>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</si>
  <si>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</si>
  <si>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</si>
  <si>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</si>
  <si>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</si>
  <si>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</si>
  <si>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</si>
  <si>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</si>
  <si>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</si>
  <si>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</si>
  <si>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</si>
  <si>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</si>
  <si>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</si>
  <si>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</si>
  <si>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</si>
  <si>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</si>
  <si>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</si>
  <si>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</si>
  <si>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</si>
  <si>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</si>
  <si>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</si>
  <si>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</si>
  <si>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</si>
  <si>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</si>
  <si>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</si>
  <si>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</si>
  <si>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</si>
  <si>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</si>
  <si>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</si>
  <si>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</si>
  <si>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</si>
  <si>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</si>
  <si>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</si>
  <si>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</si>
  <si>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</si>
  <si>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</si>
  <si>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</si>
  <si>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</si>
  <si>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</si>
  <si>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</si>
  <si>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</si>
  <si>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</si>
  <si>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</si>
  <si>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</si>
  <si>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</si>
  <si>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</si>
  <si>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</si>
  <si>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</si>
  <si>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</si>
  <si>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</si>
  <si>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</si>
  <si>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</si>
  <si>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</si>
  <si>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</si>
  <si>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</si>
  <si>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</si>
  <si>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</si>
  <si>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</si>
  <si>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</si>
  <si>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</si>
  <si>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</si>
  <si>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</si>
  <si>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</si>
  <si>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</si>
  <si>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</si>
  <si>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</si>
  <si>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</si>
  <si>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</si>
  <si>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</si>
  <si>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</si>
  <si>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</si>
  <si>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</si>
  <si>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</si>
  <si>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</si>
  <si>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</si>
  <si>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</si>
  <si>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</si>
  <si>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</si>
  <si>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</si>
  <si>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</si>
  <si>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</si>
  <si>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</si>
  <si>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</si>
  <si>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</si>
  <si>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</si>
  <si>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</si>
  <si>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</si>
  <si>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</si>
  <si>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</si>
  <si>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</si>
  <si>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</si>
  <si>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</si>
  <si>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</si>
  <si>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</si>
  <si>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</si>
  <si>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</si>
  <si>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</si>
  <si>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</si>
  <si>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</si>
  <si>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</si>
  <si>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</si>
  <si>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</si>
  <si>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</si>
  <si>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</si>
  <si>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</si>
  <si>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</si>
  <si>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</si>
  <si>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</si>
  <si>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</si>
  <si>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</si>
  <si>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</si>
  <si>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</si>
  <si>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</si>
  <si>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</si>
  <si>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</si>
  <si>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</si>
  <si>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</si>
  <si>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</si>
  <si>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</si>
  <si>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</si>
  <si>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</si>
  <si>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</si>
  <si>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</si>
  <si>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</si>
  <si>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</si>
  <si>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</si>
  <si>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</si>
  <si>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</si>
  <si>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</si>
  <si>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</si>
  <si>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</si>
  <si>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</si>
  <si>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</si>
  <si>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</si>
  <si>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</si>
  <si>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</si>
  <si>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</si>
  <si>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</si>
  <si>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</si>
  <si>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</si>
  <si>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</si>
  <si>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</si>
  <si>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</si>
  <si>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</si>
  <si>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</si>
  <si>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</si>
  <si>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</si>
  <si>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</si>
  <si>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</si>
  <si>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</si>
  <si>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</si>
  <si>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</si>
  <si>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</si>
  <si>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</si>
  <si>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</si>
  <si>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</si>
  <si>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</si>
  <si>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</si>
  <si>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</si>
  <si>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</si>
  <si>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</si>
  <si>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</si>
  <si>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</si>
  <si>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</si>
  <si>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</si>
  <si>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</si>
  <si>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</si>
  <si>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</si>
  <si>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</si>
  <si>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</si>
  <si>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</si>
  <si>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</si>
  <si>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</si>
  <si>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</si>
  <si>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</si>
  <si>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</si>
  <si>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</si>
  <si>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</si>
  <si>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</si>
  <si>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</si>
  <si>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</si>
  <si>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</si>
  <si>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</si>
  <si>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</si>
  <si>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</si>
  <si>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</si>
  <si>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</si>
  <si>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</si>
  <si>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</si>
  <si>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</si>
  <si>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</si>
  <si>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</si>
  <si>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</si>
  <si>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</si>
  <si>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</si>
  <si>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</si>
  <si>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</si>
  <si>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</si>
  <si>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</si>
  <si>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</si>
  <si>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</si>
  <si>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</si>
  <si>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</si>
  <si>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</si>
  <si>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</si>
  <si>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</si>
  <si>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</si>
  <si>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</si>
  <si>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</si>
  <si>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</si>
  <si>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</si>
  <si>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</si>
  <si>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</si>
  <si>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</si>
  <si>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</si>
  <si>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</si>
  <si>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</si>
  <si>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</si>
  <si>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</si>
  <si>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</si>
  <si>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</si>
  <si>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</si>
  <si>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</si>
  <si>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</si>
  <si>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</si>
  <si>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</si>
  <si>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</si>
  <si>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</si>
  <si>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</si>
  <si>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</si>
  <si>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</si>
  <si>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</si>
  <si>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</si>
  <si>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</si>
  <si>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</si>
  <si>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</si>
  <si>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</si>
  <si>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</si>
  <si>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</si>
  <si>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</si>
  <si>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</si>
  <si>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</si>
  <si>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</si>
  <si>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</si>
  <si>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</si>
  <si>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</si>
  <si>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</si>
  <si>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</si>
  <si>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</si>
  <si>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</si>
  <si>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</si>
  <si>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</si>
  <si>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</si>
  <si>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</si>
  <si>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</si>
  <si>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</si>
  <si>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</si>
  <si>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</si>
  <si>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</si>
  <si>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</si>
  <si>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</si>
  <si>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</si>
  <si>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</si>
  <si>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</si>
  <si>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</si>
  <si>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</si>
  <si>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</si>
  <si>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</si>
  <si>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</si>
  <si>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</si>
  <si>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</si>
  <si>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</si>
  <si>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</si>
  <si>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</si>
  <si>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</si>
  <si>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</si>
  <si>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</si>
  <si>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</si>
  <si>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</si>
  <si>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</si>
  <si>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</si>
  <si>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</si>
  <si>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</si>
  <si>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</si>
  <si>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</si>
  <si>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</si>
  <si>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</si>
  <si>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</si>
  <si>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</si>
  <si>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</si>
  <si>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</si>
  <si>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</si>
  <si>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</si>
  <si>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</si>
  <si>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</si>
  <si>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</si>
  <si>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</si>
  <si>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</si>
  <si>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</si>
  <si>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</si>
  <si>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</si>
  <si>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</si>
  <si>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</si>
  <si>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</si>
  <si>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</si>
  <si>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</si>
  <si>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</si>
  <si>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</si>
  <si>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</si>
  <si>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</si>
  <si>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</si>
  <si>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</si>
  <si>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</si>
  <si>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</si>
  <si>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</si>
  <si>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</si>
  <si>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</si>
  <si>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</si>
  <si>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</si>
  <si>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</si>
  <si>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</si>
  <si>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</si>
  <si>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</si>
  <si>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</si>
  <si>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</si>
  <si>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</si>
  <si>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</si>
  <si>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</si>
  <si>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</si>
  <si>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</si>
  <si>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</si>
  <si>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</si>
  <si>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</si>
  <si>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</si>
  <si>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</si>
  <si>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</si>
  <si>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</si>
  <si>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</si>
  <si>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</si>
  <si>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</si>
  <si>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</si>
  <si>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</si>
  <si>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</si>
  <si>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</si>
  <si>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</si>
  <si>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</si>
  <si>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</si>
  <si>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</si>
  <si>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</si>
  <si>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</si>
  <si>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</si>
  <si>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</si>
  <si>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</si>
  <si>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</si>
  <si>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</si>
  <si>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</si>
  <si>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</si>
  <si>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</si>
  <si>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</si>
  <si>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</si>
  <si>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</si>
  <si>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</si>
  <si>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</si>
  <si>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</si>
  <si>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</si>
  <si>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</si>
  <si>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</si>
  <si>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</si>
  <si>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</si>
  <si>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</si>
  <si>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</si>
  <si>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</si>
  <si>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</si>
  <si>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</si>
  <si>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</si>
  <si>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</si>
  <si>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</si>
  <si>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</si>
  <si>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</si>
  <si>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</si>
  <si>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</si>
  <si>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</si>
  <si>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</si>
  <si>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</si>
  <si>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</si>
  <si>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</si>
  <si>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</si>
  <si>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</si>
  <si>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</si>
  <si>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</si>
  <si>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</si>
  <si>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</si>
  <si>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</si>
  <si>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</si>
  <si>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</si>
  <si>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</si>
  <si>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</si>
  <si>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</si>
  <si>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</si>
  <si>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</si>
  <si>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</si>
  <si>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</si>
  <si>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</si>
  <si>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</si>
  <si>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</si>
  <si>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</si>
  <si>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</si>
  <si>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</si>
  <si>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</si>
  <si>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</si>
  <si>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</si>
  <si>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</si>
  <si>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</si>
  <si>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</si>
  <si>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</si>
  <si>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</si>
  <si>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</si>
  <si>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</si>
  <si>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</si>
  <si>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</si>
  <si>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</si>
  <si>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</si>
  <si>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</si>
  <si>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</si>
  <si>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</si>
  <si>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</si>
  <si>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</si>
  <si>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</si>
  <si>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</si>
  <si>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</si>
  <si>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</si>
  <si>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</si>
  <si>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</si>
  <si>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</si>
  <si>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</si>
  <si>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</si>
  <si>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</si>
  <si>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</si>
  <si>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</si>
  <si>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</si>
  <si>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</si>
  <si>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</si>
  <si>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</si>
  <si>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</si>
  <si>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</si>
  <si>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</si>
  <si>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</si>
  <si>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</si>
  <si>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</si>
  <si>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</si>
  <si>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</si>
  <si>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</si>
  <si>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</si>
  <si>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</si>
  <si>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</si>
  <si>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</si>
  <si>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</si>
  <si>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</si>
  <si>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</si>
  <si>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</si>
  <si>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</si>
  <si>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</si>
  <si>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</si>
  <si>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</si>
  <si>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</si>
  <si>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</si>
  <si>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</si>
  <si>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</si>
  <si>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</si>
  <si>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</si>
  <si>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</si>
  <si>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</si>
  <si>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</si>
  <si>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</si>
  <si>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</si>
  <si>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</si>
  <si>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</si>
  <si>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</si>
  <si>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</si>
  <si>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</si>
  <si>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</si>
  <si>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</si>
  <si>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</si>
  <si>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</si>
  <si>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</si>
  <si>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</si>
  <si>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</si>
  <si>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</si>
  <si>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</si>
  <si>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</si>
  <si>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</si>
  <si>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</si>
  <si>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</si>
  <si>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</si>
  <si>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</si>
  <si>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</si>
  <si>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</si>
  <si>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</si>
  <si>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</si>
  <si>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</si>
  <si>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</si>
  <si>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</si>
  <si>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</si>
  <si>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</si>
  <si>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</si>
  <si>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</si>
  <si>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</si>
  <si>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</si>
  <si>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</si>
  <si>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</si>
  <si>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</si>
  <si>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</si>
  <si>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</si>
  <si>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</si>
  <si>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</si>
  <si>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</si>
  <si>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</si>
  <si>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</si>
  <si>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</si>
  <si>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</si>
  <si>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</si>
  <si>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</si>
  <si>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</si>
  <si>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</si>
  <si>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</si>
  <si>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</si>
  <si>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</si>
  <si>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</si>
  <si>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</si>
  <si>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</si>
  <si>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</si>
  <si>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</si>
  <si>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</si>
  <si>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</si>
  <si>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</si>
  <si>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</si>
  <si>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</si>
  <si>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</si>
  <si>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</si>
  <si>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</si>
  <si>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</si>
  <si>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</si>
  <si>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</si>
  <si>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</si>
  <si>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</si>
  <si>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</si>
  <si>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</si>
  <si>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</si>
  <si>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</si>
  <si>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</si>
  <si>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</si>
  <si>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</si>
  <si>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</si>
  <si>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</si>
  <si>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</si>
  <si>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</si>
  <si>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</si>
  <si>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</si>
  <si>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</si>
  <si>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</si>
  <si>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</si>
  <si>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</si>
  <si>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</si>
  <si>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</si>
  <si>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</si>
  <si>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</si>
  <si>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</si>
  <si>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</si>
  <si>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</si>
  <si>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</si>
  <si>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</si>
  <si>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</si>
  <si>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</si>
  <si>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</si>
  <si>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</si>
  <si>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</si>
  <si>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</si>
  <si>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</si>
  <si>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</si>
  <si>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</si>
  <si>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</si>
  <si>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</si>
  <si>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</si>
  <si>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</si>
  <si>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</si>
  <si>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</si>
  <si>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</si>
  <si>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</si>
  <si>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</si>
  <si>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</si>
  <si>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</si>
  <si>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</si>
  <si>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</si>
  <si>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</si>
  <si>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</si>
  <si>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</si>
  <si>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</si>
  <si>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</si>
  <si>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</si>
  <si>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</si>
  <si>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</si>
  <si>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</si>
  <si>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</si>
  <si>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</si>
  <si>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</si>
  <si>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</si>
  <si>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</si>
  <si>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</si>
  <si>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</si>
  <si>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</si>
  <si>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</si>
  <si>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</si>
  <si>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</si>
  <si>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</si>
  <si>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</si>
  <si>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</si>
  <si>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</si>
  <si>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</si>
  <si>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</si>
  <si>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</si>
  <si>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</si>
  <si>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</si>
  <si>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</si>
  <si>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</si>
  <si>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</si>
  <si>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</si>
  <si>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</si>
  <si>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</si>
  <si>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</si>
  <si>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</si>
  <si>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</si>
  <si>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</si>
  <si>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</si>
  <si>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</si>
  <si>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</si>
  <si>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</si>
  <si>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</si>
  <si>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</si>
  <si>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</si>
  <si>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</si>
  <si>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</si>
  <si>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</si>
  <si>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</si>
  <si>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</si>
  <si>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</si>
  <si>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</si>
  <si>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</si>
  <si>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</si>
  <si>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</si>
  <si>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</si>
  <si>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</si>
  <si>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</si>
  <si>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</si>
  <si>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</si>
  <si>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</si>
  <si>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</si>
  <si>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</si>
  <si>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</si>
  <si>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</si>
  <si>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</si>
  <si>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</si>
  <si>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</si>
  <si>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</si>
  <si>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</si>
  <si>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</si>
  <si>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</si>
  <si>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</si>
  <si>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</si>
  <si>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</si>
  <si>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</si>
  <si>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</si>
  <si>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</si>
  <si>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</si>
  <si>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</si>
  <si>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</si>
  <si>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</si>
  <si>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</si>
  <si>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</si>
  <si>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</si>
  <si>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</si>
  <si>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</si>
  <si>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</si>
  <si>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</si>
  <si>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</si>
  <si>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</si>
  <si>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</si>
  <si>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</si>
  <si>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</si>
  <si>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</si>
  <si>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</si>
  <si>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</si>
  <si>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</si>
  <si>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</si>
  <si>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</si>
  <si>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</si>
  <si>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</si>
  <si>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</si>
  <si>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</si>
  <si>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</si>
  <si>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</si>
  <si>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</si>
  <si>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</si>
  <si>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</si>
  <si>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</si>
  <si>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</si>
  <si>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</si>
  <si>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</si>
  <si>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</si>
  <si>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</si>
  <si>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</si>
  <si>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</si>
  <si>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</si>
  <si>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</si>
  <si>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</si>
  <si>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</si>
  <si>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</si>
  <si>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</si>
  <si>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</si>
  <si>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</si>
  <si>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</si>
  <si>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</si>
  <si>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</si>
  <si>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</si>
  <si>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</si>
  <si>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</si>
  <si>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</si>
  <si>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</si>
  <si>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</si>
  <si>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</si>
  <si>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</si>
  <si>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</si>
  <si>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</si>
  <si>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</si>
  <si>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</si>
  <si>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</si>
  <si>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</si>
  <si>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</si>
  <si>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</si>
  <si>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</si>
  <si>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</si>
  <si>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</si>
  <si>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</si>
  <si>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</si>
  <si>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</si>
  <si>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</si>
  <si>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</si>
  <si>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</si>
  <si>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</si>
  <si>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</si>
  <si>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</si>
  <si>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</si>
  <si>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</si>
  <si>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</si>
  <si>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</si>
  <si>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</si>
  <si>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</si>
  <si>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</si>
  <si>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</si>
  <si>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</si>
  <si>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</si>
  <si>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</si>
  <si>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</si>
  <si>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</si>
  <si>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</si>
  <si>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</si>
  <si>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</si>
  <si>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</si>
  <si>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</si>
  <si>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</si>
  <si>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</si>
  <si>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</si>
  <si>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</si>
  <si>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</si>
  <si>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</si>
  <si>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</si>
  <si>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</si>
  <si>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</si>
  <si>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</si>
  <si>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</si>
  <si>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</si>
  <si>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</si>
  <si>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</si>
  <si>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</si>
  <si>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</si>
  <si>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</si>
  <si>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</si>
  <si>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</si>
  <si>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</si>
  <si>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</si>
  <si>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</si>
  <si>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</si>
  <si>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</si>
  <si>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</si>
  <si>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</si>
  <si>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</si>
  <si>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</si>
  <si>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</si>
  <si>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</si>
  <si>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</si>
  <si>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</si>
  <si>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</si>
  <si>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</si>
  <si>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</si>
  <si>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</si>
  <si>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</si>
  <si>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</si>
  <si>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</si>
  <si>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</si>
  <si>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</si>
  <si>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</si>
  <si>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</si>
  <si>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</si>
  <si>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</si>
  <si>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</si>
  <si>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</si>
  <si>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</si>
  <si>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</si>
  <si>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</si>
  <si>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</si>
  <si>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</si>
  <si>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</si>
  <si>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</si>
  <si>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</si>
  <si>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</si>
  <si>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</si>
  <si>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</si>
  <si>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</si>
  <si>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</si>
  <si>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</si>
  <si>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</si>
  <si>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</si>
  <si>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</si>
  <si>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</si>
  <si>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</si>
  <si>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</si>
  <si>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</si>
  <si>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</si>
  <si>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</si>
  <si>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</si>
  <si>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</si>
  <si>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</si>
  <si>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</si>
  <si>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</si>
  <si>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</si>
  <si>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</si>
  <si>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</si>
  <si>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</si>
  <si>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</si>
  <si>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</si>
  <si>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</si>
  <si>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</si>
  <si>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</si>
  <si>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</si>
  <si>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</si>
  <si>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</si>
  <si>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</si>
  <si>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</si>
  <si>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</si>
  <si>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</si>
  <si>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</si>
  <si>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</si>
  <si>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</si>
  <si>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</si>
  <si>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</si>
  <si>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</si>
  <si>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</si>
  <si>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</si>
  <si>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</si>
  <si>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</si>
  <si>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</si>
  <si>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</si>
  <si>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</si>
  <si>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</si>
  <si>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</si>
  <si>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</si>
  <si>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</si>
  <si>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</si>
  <si>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</si>
  <si>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</si>
  <si>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</si>
  <si>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</si>
  <si>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</si>
  <si>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</si>
  <si>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</si>
  <si>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</si>
  <si>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</si>
  <si>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</si>
  <si>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</si>
  <si>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</si>
  <si>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</si>
  <si>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</si>
  <si>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</si>
  <si>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</si>
  <si>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</si>
  <si>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</si>
  <si>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</si>
  <si>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</si>
  <si>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</si>
  <si>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</si>
  <si>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</si>
  <si>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</si>
  <si>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</si>
  <si>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</si>
  <si>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</si>
  <si>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</si>
  <si>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</si>
  <si>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</si>
  <si>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</si>
  <si>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</si>
  <si>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</si>
  <si>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</si>
  <si>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</si>
  <si>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</si>
  <si>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</si>
  <si>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</si>
  <si>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</si>
  <si>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</si>
  <si>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</si>
  <si>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</si>
  <si>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</si>
  <si>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</si>
  <si>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</si>
  <si>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</si>
  <si>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</si>
  <si>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</si>
  <si>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</si>
  <si>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</si>
  <si>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</si>
  <si>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</si>
  <si>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</si>
  <si>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</si>
  <si>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</si>
  <si>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</si>
  <si>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</si>
  <si>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</si>
  <si>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</si>
  <si>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</si>
  <si>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</si>
  <si>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</si>
  <si>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</si>
  <si>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</si>
  <si>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</si>
  <si>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</si>
  <si>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</si>
  <si>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</si>
  <si>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</si>
  <si>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</si>
  <si>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</si>
  <si>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</si>
  <si>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</si>
  <si>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</si>
  <si>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</si>
  <si>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</si>
  <si>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</si>
  <si>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</si>
  <si>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</si>
  <si>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</si>
  <si>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</si>
  <si>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</si>
  <si>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</si>
  <si>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</si>
  <si>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</si>
  <si>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</si>
  <si>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</si>
  <si>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</si>
  <si>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</si>
  <si>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</si>
  <si>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</si>
  <si>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</si>
  <si>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</si>
  <si>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</si>
  <si>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</si>
  <si>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</si>
  <si>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</si>
  <si>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</si>
  <si>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</si>
  <si>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</si>
  <si>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</si>
  <si>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</si>
  <si>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</si>
  <si>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</si>
  <si>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</si>
  <si>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</si>
  <si>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</si>
  <si>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</si>
  <si>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</si>
  <si>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</si>
  <si>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</si>
  <si>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</si>
  <si>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</si>
  <si>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</si>
  <si>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</si>
  <si>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</si>
  <si>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</si>
  <si>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</si>
  <si>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</si>
  <si>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</si>
  <si>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</si>
  <si>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</si>
  <si>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</si>
  <si>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</si>
  <si>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</si>
  <si>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</si>
  <si>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</si>
  <si>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</si>
  <si>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</si>
  <si>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</si>
  <si>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</si>
  <si>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</si>
  <si>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</si>
  <si>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</si>
  <si>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</si>
  <si>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</si>
  <si>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</si>
  <si>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</si>
  <si>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</si>
  <si>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</si>
  <si>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</si>
  <si>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</si>
  <si>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</si>
  <si>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</si>
  <si>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</si>
  <si>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</si>
  <si>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</si>
  <si>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</si>
  <si>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</si>
  <si>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</si>
  <si>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</si>
  <si>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</si>
  <si>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</si>
  <si>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</si>
  <si>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</si>
  <si>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</si>
  <si>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</si>
  <si>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</si>
  <si>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</si>
  <si>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</si>
  <si>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</si>
  <si>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</si>
  <si>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</si>
  <si>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</si>
  <si>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</si>
  <si>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</si>
  <si>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</si>
  <si>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</si>
  <si>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</si>
  <si>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</si>
  <si>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</si>
  <si>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</si>
  <si>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</si>
  <si>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</si>
  <si>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</si>
  <si>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</si>
  <si>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</si>
  <si>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</si>
  <si>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</si>
  <si>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</si>
  <si>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</si>
  <si>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</si>
  <si>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</si>
  <si>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</si>
  <si>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</si>
  <si>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</si>
  <si>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</si>
  <si>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</si>
  <si>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</si>
  <si>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</si>
  <si>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</si>
  <si>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</si>
  <si>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</si>
  <si>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</si>
  <si>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</si>
  <si>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</si>
  <si>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</si>
  <si>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</si>
  <si>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</si>
  <si>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</si>
  <si>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</si>
  <si>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</si>
  <si>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</si>
  <si>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</si>
  <si>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</si>
  <si>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</si>
  <si>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</si>
  <si>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</si>
  <si>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</si>
  <si>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</si>
  <si>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</si>
  <si>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</si>
  <si>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</si>
  <si>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</si>
  <si>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</si>
  <si>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</si>
  <si>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</si>
  <si>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</si>
  <si>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</si>
  <si>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</si>
  <si>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</si>
  <si>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</si>
  <si>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</si>
  <si>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</si>
  <si>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</si>
  <si>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</si>
  <si>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</si>
  <si>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</si>
  <si>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</si>
  <si>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</si>
  <si>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</si>
  <si>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</si>
  <si>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</si>
  <si>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</si>
  <si>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</si>
  <si>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</si>
  <si>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</si>
  <si>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</si>
  <si>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</si>
  <si>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</si>
  <si>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</si>
  <si>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</si>
  <si>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</si>
  <si>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</si>
  <si>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</si>
  <si>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</si>
  <si>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</si>
  <si>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</si>
  <si>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</si>
  <si>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</si>
  <si>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</si>
  <si>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</si>
  <si>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</si>
  <si>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</si>
  <si>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</si>
  <si>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</si>
  <si>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</si>
  <si>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</si>
  <si>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</si>
  <si>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</si>
  <si>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</si>
  <si>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</si>
  <si>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</si>
  <si>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</si>
  <si>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</si>
  <si>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</si>
  <si>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</si>
  <si>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</si>
  <si>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</si>
  <si>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</si>
  <si>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</si>
  <si>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</si>
  <si>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</si>
  <si>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</si>
  <si>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</si>
  <si>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</si>
  <si>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</si>
  <si>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</si>
  <si>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</si>
  <si>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</si>
  <si>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</si>
  <si>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</si>
  <si>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</si>
  <si>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</si>
  <si>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</si>
  <si>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</si>
  <si>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</si>
  <si>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</si>
  <si>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</si>
  <si>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</si>
  <si>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</si>
  <si>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</si>
  <si>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</si>
  <si>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</si>
  <si>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</si>
  <si>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</si>
  <si>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</si>
  <si>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</si>
  <si>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</si>
  <si>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</si>
  <si>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</si>
  <si>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</si>
  <si>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</si>
  <si>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</si>
  <si>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</si>
  <si>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</si>
  <si>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</si>
  <si>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</si>
  <si>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</si>
  <si>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</si>
  <si>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</si>
  <si>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</si>
  <si>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</si>
  <si>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</si>
  <si>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</si>
  <si>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</si>
  <si>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</si>
  <si>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</si>
  <si>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</si>
  <si>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</si>
  <si>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</si>
  <si>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</si>
  <si>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</si>
  <si>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</si>
  <si>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</si>
  <si>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</si>
  <si>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</si>
  <si>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</si>
  <si>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</si>
  <si>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</si>
  <si>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</si>
  <si>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</si>
  <si>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</si>
  <si>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</si>
  <si>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</si>
  <si>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</si>
  <si>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</si>
  <si>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</si>
  <si>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</si>
  <si>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</si>
  <si>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</si>
  <si>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</si>
  <si>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</si>
  <si>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</si>
  <si>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</si>
  <si>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</si>
  <si>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</si>
  <si>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</si>
  <si>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</si>
  <si>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</si>
  <si>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</si>
  <si>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</si>
  <si>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</si>
  <si>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</si>
  <si>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</si>
  <si>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</si>
  <si>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</si>
  <si>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</si>
  <si>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</si>
  <si>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</si>
  <si>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</si>
  <si>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</si>
  <si>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</si>
  <si>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</si>
  <si>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</si>
  <si>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</si>
  <si>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</si>
  <si>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</si>
  <si>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</si>
  <si>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</si>
  <si>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</si>
  <si>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</si>
  <si>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</si>
  <si>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</si>
  <si>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</si>
  <si>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</si>
  <si>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</si>
  <si>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</si>
  <si>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</si>
  <si>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</si>
  <si>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</si>
  <si>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</si>
  <si>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</si>
  <si>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</si>
  <si>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</si>
  <si>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</si>
  <si>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</si>
  <si>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</si>
  <si>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</si>
  <si>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</si>
  <si>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</si>
  <si>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</si>
  <si>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</si>
  <si>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</si>
  <si>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</si>
  <si>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</si>
  <si>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</si>
  <si>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</si>
  <si>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</si>
  <si>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</si>
  <si>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</si>
  <si>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</si>
  <si>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</si>
  <si>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</si>
  <si>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</si>
  <si>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</si>
  <si>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</si>
  <si>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</si>
  <si>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</si>
  <si>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</si>
  <si>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</si>
  <si>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</si>
  <si>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</si>
  <si>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</si>
  <si>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</si>
  <si>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</si>
  <si>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</si>
  <si>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</si>
  <si>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</si>
  <si>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</si>
  <si>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</si>
  <si>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</si>
  <si>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</si>
  <si>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</si>
  <si>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</si>
  <si>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</si>
  <si>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</si>
  <si>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</si>
  <si>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</si>
  <si>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</si>
  <si>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</si>
  <si>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</si>
  <si>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</si>
  <si>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</si>
  <si>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</si>
  <si>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</si>
  <si>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</si>
  <si>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</si>
  <si>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</si>
  <si>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</si>
  <si>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</si>
  <si>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</si>
  <si>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</si>
  <si>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</si>
  <si>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</si>
  <si>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</si>
  <si>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</si>
  <si>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</si>
  <si>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</si>
  <si>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</si>
  <si>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</si>
  <si>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</si>
  <si>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</si>
  <si>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</si>
  <si>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</si>
  <si>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</si>
  <si>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</si>
  <si>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</si>
  <si>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</si>
  <si>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</si>
  <si>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</si>
  <si>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</si>
  <si>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</si>
  <si>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</si>
  <si>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</si>
  <si>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</si>
  <si>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</si>
  <si>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</si>
  <si>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</si>
  <si>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</si>
  <si>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</si>
  <si>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</si>
  <si>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</si>
  <si>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</si>
  <si>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</si>
  <si>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</si>
  <si>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</si>
  <si>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</si>
  <si>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</si>
  <si>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</si>
  <si>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</si>
  <si>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</si>
  <si>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</si>
  <si>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</si>
  <si>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</si>
  <si>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</si>
  <si>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</si>
  <si>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</si>
  <si>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</si>
  <si>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</si>
  <si>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</si>
  <si>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</si>
  <si>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</si>
  <si>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</si>
  <si>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</si>
  <si>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</si>
  <si>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</si>
  <si>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</si>
  <si>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</si>
  <si>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</si>
  <si>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</si>
  <si>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</si>
  <si>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</si>
  <si>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</si>
  <si>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</si>
  <si>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</si>
  <si>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</si>
  <si>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</si>
  <si>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</si>
  <si>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</si>
  <si>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</si>
  <si>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</si>
  <si>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</si>
  <si>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</si>
  <si>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</si>
  <si>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</si>
  <si>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</si>
  <si>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</si>
  <si>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</si>
  <si>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</si>
  <si>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</si>
  <si>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</si>
  <si>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</si>
  <si>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</si>
  <si>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</si>
  <si>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</si>
  <si>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</si>
  <si>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</si>
  <si>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</si>
  <si>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</si>
  <si>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</si>
  <si>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</si>
  <si>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</si>
  <si>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</si>
  <si>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</si>
  <si>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</si>
  <si>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</si>
  <si>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</si>
  <si>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</si>
  <si>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</si>
  <si>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</si>
  <si>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</si>
  <si>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</si>
  <si>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</si>
  <si>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</si>
  <si>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</si>
  <si>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</si>
  <si>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</si>
  <si>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</si>
  <si>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</si>
  <si>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</si>
  <si>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</si>
  <si>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</si>
  <si>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</si>
  <si>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</si>
  <si>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</si>
  <si>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</si>
  <si>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</si>
  <si>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</si>
  <si>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</si>
  <si>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</si>
  <si>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</si>
  <si>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</si>
  <si>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</si>
  <si>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</si>
  <si>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</si>
  <si>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</si>
  <si>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</si>
  <si>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</si>
  <si>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</si>
  <si>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</si>
  <si>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</si>
  <si>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</si>
  <si>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</si>
  <si>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</si>
  <si>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</si>
  <si>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</si>
  <si>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</si>
  <si>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</si>
  <si>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</si>
  <si>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</si>
  <si>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</si>
  <si>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</si>
  <si>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</si>
  <si>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</si>
  <si>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</si>
  <si>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</si>
  <si>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</si>
  <si>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</si>
  <si>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</si>
  <si>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</si>
  <si>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</si>
  <si>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</si>
  <si>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</si>
  <si>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</si>
  <si>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</si>
  <si>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</si>
  <si>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</si>
  <si>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</si>
  <si>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</si>
  <si>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</si>
  <si>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</si>
  <si>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</si>
  <si>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</si>
  <si>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</si>
  <si>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</si>
  <si>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</si>
  <si>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</si>
  <si>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</si>
  <si>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</si>
  <si>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</si>
  <si>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</si>
  <si>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</si>
  <si>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</si>
  <si>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</si>
  <si>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</si>
  <si>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</si>
  <si>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</si>
  <si>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</si>
  <si>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</si>
  <si>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</si>
  <si>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</si>
  <si>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</si>
  <si>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</si>
  <si>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</si>
  <si>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</si>
  <si>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</si>
  <si>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</si>
  <si>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</si>
  <si>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</si>
  <si>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</si>
  <si>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</si>
  <si>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</si>
  <si>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</si>
  <si>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</si>
  <si>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</si>
  <si>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</si>
  <si>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</si>
  <si>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</si>
  <si>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</si>
  <si>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</si>
  <si>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</si>
  <si>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</si>
  <si>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</si>
  <si>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</si>
  <si>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</si>
  <si>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</si>
  <si>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</si>
  <si>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</si>
  <si>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</si>
  <si>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</si>
  <si>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</si>
  <si>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</si>
  <si>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</si>
  <si>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</si>
  <si>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</si>
  <si>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</si>
  <si>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</si>
  <si>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</si>
  <si>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</si>
  <si>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</si>
  <si>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</si>
  <si>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</si>
  <si>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</si>
  <si>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</si>
  <si>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</si>
  <si>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</si>
  <si>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</si>
  <si>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</si>
  <si>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</si>
  <si>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</si>
  <si>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</si>
  <si>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</si>
  <si>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</si>
  <si>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</si>
  <si>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</si>
  <si>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</si>
  <si>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</si>
  <si>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</si>
  <si>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</si>
  <si>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</si>
  <si>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</si>
  <si>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</si>
  <si>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</si>
  <si>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</si>
  <si>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</si>
  <si>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</si>
  <si>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</si>
  <si>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</si>
  <si>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</si>
  <si>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</si>
  <si>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</si>
  <si>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</si>
  <si>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</si>
  <si>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</si>
  <si>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</si>
  <si>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</si>
  <si>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</si>
  <si>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</si>
  <si>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</si>
  <si>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</si>
  <si>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</si>
  <si>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</si>
  <si>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</si>
  <si>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</si>
  <si>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</si>
  <si>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</si>
  <si>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</si>
  <si>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</si>
  <si>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</si>
  <si>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</si>
  <si>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</si>
  <si>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</si>
  <si>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</si>
  <si>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</si>
  <si>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</si>
  <si>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</si>
  <si>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</si>
  <si>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</si>
  <si>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</si>
  <si>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</si>
  <si>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</si>
  <si>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</si>
  <si>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</si>
  <si>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</si>
  <si>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</si>
  <si>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</si>
  <si>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</si>
  <si>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</si>
  <si>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</si>
  <si>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</si>
  <si>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</si>
  <si>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</si>
  <si>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</si>
  <si>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</si>
  <si>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</si>
  <si>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</si>
  <si>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</si>
  <si>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</si>
  <si>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</si>
  <si>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</si>
  <si>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</si>
  <si>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</si>
  <si>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</si>
  <si>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</si>
  <si>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</si>
  <si>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</si>
  <si>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</si>
  <si>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</si>
  <si>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</si>
  <si>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</si>
  <si>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</si>
  <si>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</si>
  <si>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</si>
  <si>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</si>
  <si>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</si>
  <si>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</si>
  <si>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</si>
  <si>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</si>
  <si>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</si>
  <si>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</si>
  <si>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</si>
  <si>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</si>
  <si>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</si>
  <si>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</si>
  <si>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</si>
  <si>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</si>
  <si>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</si>
  <si>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</si>
  <si>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</si>
  <si>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</si>
  <si>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</si>
  <si>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</si>
  <si>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</si>
  <si>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</si>
  <si>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</si>
  <si>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</si>
  <si>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</si>
  <si>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</si>
  <si>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</si>
  <si>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</si>
  <si>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</si>
  <si>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</si>
  <si>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</si>
  <si>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</si>
  <si>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</si>
  <si>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</si>
  <si>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</si>
  <si>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</si>
  <si>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</si>
  <si>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</si>
  <si>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</si>
  <si>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</si>
  <si>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</si>
  <si>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</si>
  <si>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</si>
  <si>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</si>
  <si>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</si>
  <si>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</si>
  <si>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</si>
  <si>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</si>
  <si>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</si>
  <si>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</si>
  <si>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</si>
  <si>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</si>
  <si>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</si>
  <si>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</si>
  <si>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</si>
  <si>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</si>
  <si>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</si>
  <si>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</si>
  <si>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</si>
  <si>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</si>
  <si>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</si>
  <si>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</si>
  <si>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</si>
  <si>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</si>
  <si>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</si>
  <si>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</si>
  <si>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</si>
  <si>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</si>
  <si>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</si>
  <si>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</si>
  <si>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</si>
  <si>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</si>
  <si>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</si>
  <si>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</si>
  <si>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</si>
  <si>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</si>
  <si>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</si>
  <si>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</si>
  <si>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</si>
  <si>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</si>
  <si>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</si>
  <si>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</si>
  <si>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</si>
  <si>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</si>
  <si>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</si>
  <si>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</si>
  <si>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</si>
  <si>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</si>
  <si>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</si>
  <si>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</si>
  <si>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</si>
  <si>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</si>
  <si>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</si>
  <si>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</si>
  <si>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</si>
  <si>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</si>
  <si>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</si>
  <si>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</si>
  <si>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</si>
  <si>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</si>
  <si>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</si>
  <si>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</si>
  <si>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</si>
  <si>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</si>
  <si>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</si>
  <si>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</si>
  <si>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</si>
  <si>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</si>
  <si>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</si>
  <si>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</si>
  <si>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</si>
  <si>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</si>
  <si>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</si>
  <si>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</si>
  <si>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</si>
  <si>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</si>
  <si>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</si>
  <si>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</si>
  <si>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</si>
  <si>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</si>
  <si>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</si>
  <si>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</si>
  <si>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</si>
  <si>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</si>
  <si>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</si>
  <si>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</si>
  <si>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</si>
  <si>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</si>
  <si>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</si>
  <si>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</si>
  <si>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</si>
  <si>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</si>
  <si>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</si>
  <si>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</si>
  <si>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</si>
  <si>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</si>
  <si>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</si>
  <si>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</si>
  <si>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</si>
  <si>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</si>
  <si>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</si>
  <si>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</si>
  <si>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</si>
  <si>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</si>
  <si>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</si>
  <si>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</si>
  <si>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</si>
  <si>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</si>
  <si>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</si>
  <si>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</si>
  <si>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</si>
  <si>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</si>
  <si>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</si>
  <si>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</si>
  <si>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</si>
  <si>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</si>
  <si>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</si>
  <si>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</si>
  <si>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</si>
  <si>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</si>
  <si>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</si>
  <si>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</si>
  <si>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</si>
  <si>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</si>
  <si>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</si>
  <si>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</si>
  <si>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</si>
  <si>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</si>
  <si>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</si>
  <si>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</si>
  <si>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</si>
  <si>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</si>
  <si>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</si>
  <si>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</si>
  <si>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</si>
  <si>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</si>
  <si>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</si>
  <si>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</si>
  <si>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</si>
  <si>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</si>
  <si>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</si>
  <si>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</si>
  <si>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</si>
  <si>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</si>
  <si>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</si>
  <si>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</si>
  <si>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</si>
  <si>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</si>
  <si>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</si>
  <si>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</si>
  <si>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</si>
  <si>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</si>
  <si>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</si>
  <si>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</si>
  <si>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</si>
  <si>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</si>
  <si>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</si>
  <si>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</si>
  <si>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</si>
  <si>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</si>
  <si>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</si>
  <si>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</si>
  <si>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</si>
  <si>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</si>
  <si>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</si>
  <si>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</si>
  <si>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</si>
  <si>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</si>
  <si>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</si>
  <si>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</si>
  <si>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</si>
  <si>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</si>
  <si>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</si>
  <si>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</si>
  <si>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</si>
  <si>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</si>
  <si>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</si>
  <si>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</si>
  <si>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</si>
  <si>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</si>
  <si>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</si>
  <si>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</si>
  <si>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</si>
  <si>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</si>
  <si>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</si>
  <si>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</si>
  <si>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</si>
  <si>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</si>
  <si>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</si>
  <si>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</si>
  <si>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</si>
  <si>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</si>
  <si>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</si>
  <si>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</si>
  <si>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</si>
  <si>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</si>
  <si>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</si>
  <si>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</si>
  <si>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</si>
  <si>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</si>
  <si>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</si>
  <si>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</si>
  <si>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</si>
  <si>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</si>
  <si>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</si>
  <si>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</si>
  <si>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</si>
  <si>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</si>
  <si>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</si>
  <si>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</si>
  <si>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</si>
  <si>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</si>
  <si>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</si>
  <si>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</si>
  <si>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</si>
  <si>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</si>
  <si>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</si>
  <si>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</si>
  <si>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</si>
  <si>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</si>
  <si>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</si>
  <si>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</si>
  <si>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</si>
  <si>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</si>
  <si>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</si>
  <si>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</si>
  <si>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</si>
  <si>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</si>
  <si>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</si>
  <si>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</si>
  <si>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</si>
  <si>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</si>
  <si>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</si>
  <si>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</si>
  <si>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</si>
  <si>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</si>
  <si>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</si>
  <si>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</si>
  <si>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</si>
  <si>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</si>
  <si>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</si>
  <si>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</si>
  <si>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</si>
  <si>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</si>
  <si>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</si>
  <si>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</si>
  <si>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</si>
  <si>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</si>
  <si>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</si>
  <si>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</si>
  <si>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</si>
  <si>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</si>
  <si>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</si>
  <si>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</si>
  <si>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</si>
  <si>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</si>
  <si>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</si>
  <si>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</si>
  <si>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</si>
  <si>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</si>
  <si>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</si>
  <si>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</si>
  <si>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</si>
  <si>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</si>
  <si>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</si>
  <si>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</si>
  <si>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</si>
  <si>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</si>
  <si>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</si>
  <si>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</si>
  <si>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</si>
  <si>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</si>
  <si>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</si>
  <si>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</si>
  <si>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</si>
  <si>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</si>
  <si>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</si>
  <si>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</si>
  <si>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</si>
  <si>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</si>
  <si>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</si>
  <si>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</si>
  <si>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</si>
  <si>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</si>
  <si>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</si>
  <si>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</si>
  <si>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</si>
  <si>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</si>
  <si>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</si>
  <si>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</si>
  <si>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</si>
  <si>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</si>
  <si>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</si>
  <si>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</si>
  <si>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</si>
  <si>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</si>
  <si>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</si>
  <si>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</si>
  <si>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</si>
  <si>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</si>
  <si>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</si>
  <si>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</si>
  <si>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</si>
  <si>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</si>
  <si>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</si>
  <si>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</si>
  <si>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</si>
  <si>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</si>
  <si>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</si>
  <si>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</si>
  <si>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</si>
  <si>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</si>
  <si>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</si>
  <si>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</si>
  <si>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</si>
  <si>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</si>
  <si>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</si>
  <si>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</si>
  <si>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</si>
  <si>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</si>
  <si>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</si>
  <si>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</si>
  <si>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</si>
  <si>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</si>
  <si>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</si>
  <si>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</si>
  <si>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</si>
  <si>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</si>
  <si>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</si>
  <si>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</si>
  <si>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</si>
  <si>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</si>
  <si>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</si>
  <si>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</si>
  <si>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</si>
  <si>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</si>
  <si>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</si>
  <si>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</si>
  <si>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</si>
  <si>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</si>
  <si>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</si>
  <si>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</si>
  <si>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</si>
  <si>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</si>
  <si>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</si>
  <si>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</si>
  <si>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</si>
  <si>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</si>
  <si>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</si>
  <si>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</si>
  <si>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</si>
  <si>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</si>
  <si>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</si>
  <si>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</si>
  <si>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</si>
  <si>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</si>
  <si>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</si>
  <si>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</si>
  <si>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</si>
  <si>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</si>
  <si>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</si>
  <si>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</si>
  <si>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</si>
  <si>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</si>
  <si>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</si>
  <si>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</si>
  <si>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</si>
  <si>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</si>
  <si>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</si>
  <si>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</si>
  <si>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</si>
  <si>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</si>
  <si>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</si>
  <si>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</si>
  <si>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</si>
  <si>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</si>
  <si>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</si>
  <si>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</si>
  <si>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</si>
  <si>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</si>
  <si>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</si>
  <si>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</si>
  <si>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</si>
  <si>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</si>
  <si>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</si>
  <si>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</si>
  <si>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</si>
  <si>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</si>
  <si>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</si>
  <si>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</si>
  <si>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</si>
  <si>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</si>
  <si>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</si>
  <si>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</si>
  <si>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</si>
  <si>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</si>
  <si>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</si>
  <si>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</si>
  <si>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</si>
  <si>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</si>
  <si>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</si>
  <si>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</si>
  <si>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</si>
  <si>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</si>
  <si>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</si>
  <si>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</si>
  <si>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</si>
  <si>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</si>
  <si>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</si>
  <si>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</si>
  <si>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</si>
  <si>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</si>
  <si>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</si>
  <si>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</si>
  <si>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</si>
  <si>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</si>
  <si>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</si>
  <si>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</si>
  <si>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</si>
  <si>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</si>
  <si>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</si>
  <si>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</si>
  <si>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</si>
  <si>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</si>
  <si>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</si>
  <si>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</si>
  <si>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</si>
  <si>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</si>
  <si>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</si>
  <si>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</si>
  <si>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</si>
  <si>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</si>
  <si>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</si>
  <si>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</si>
  <si>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</si>
  <si>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</si>
  <si>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</si>
  <si>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</si>
  <si>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</si>
  <si>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</si>
  <si>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</si>
  <si>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</si>
  <si>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</si>
  <si>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</si>
  <si>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</si>
  <si>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</si>
  <si>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</si>
  <si>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</si>
  <si>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</si>
  <si>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</si>
  <si>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</si>
  <si>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</si>
  <si>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</si>
  <si>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</si>
  <si>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</si>
  <si>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</si>
  <si>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</si>
  <si>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</si>
  <si>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</si>
  <si>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</si>
  <si>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</si>
  <si>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</si>
  <si>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</si>
  <si>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</si>
  <si>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</si>
  <si>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</si>
  <si>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</si>
  <si>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</si>
  <si>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</si>
  <si>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</si>
  <si>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</si>
  <si>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</si>
  <si>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</si>
  <si>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</si>
  <si>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</si>
  <si>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</si>
  <si>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</si>
  <si>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</si>
  <si>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</si>
  <si>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</si>
  <si>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</si>
  <si>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</si>
  <si>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</si>
  <si>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</si>
  <si>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</si>
  <si>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</si>
  <si>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</si>
  <si>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</si>
  <si>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</si>
  <si>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</si>
  <si>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</si>
  <si>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</si>
  <si>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</si>
  <si>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</si>
  <si>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</si>
  <si>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</si>
  <si>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</si>
  <si>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</si>
  <si>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</si>
  <si>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</si>
  <si>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</si>
  <si>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</si>
  <si>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</si>
  <si>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</si>
  <si>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</si>
  <si>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</si>
  <si>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</si>
  <si>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</si>
  <si>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</si>
  <si>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</si>
  <si>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</si>
  <si>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</si>
  <si>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</si>
  <si>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</si>
  <si>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</si>
  <si>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</si>
  <si>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</si>
  <si>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</si>
  <si>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</si>
  <si>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</si>
  <si>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</si>
  <si>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</si>
  <si>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</si>
  <si>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</si>
  <si>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</si>
  <si>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</si>
  <si>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</si>
  <si>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</si>
  <si>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</si>
  <si>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</si>
  <si>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</si>
  <si>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</si>
  <si>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</si>
  <si>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</si>
  <si>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</si>
  <si>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</si>
  <si>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</si>
  <si>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</si>
  <si>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</si>
  <si>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</si>
  <si>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</si>
  <si>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</si>
  <si>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</si>
  <si>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</si>
  <si>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</si>
  <si>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</si>
  <si>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</si>
  <si>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</si>
  <si>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</si>
  <si>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</si>
  <si>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</si>
  <si>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</si>
  <si>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</si>
  <si>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</si>
  <si>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</si>
  <si>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</si>
  <si>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</si>
  <si>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</si>
  <si>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</si>
  <si>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</si>
  <si>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</si>
  <si>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</si>
  <si>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</si>
  <si>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</si>
  <si>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</si>
  <si>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</si>
  <si>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</si>
  <si>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</si>
  <si>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</si>
  <si>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</si>
  <si>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</si>
  <si>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</si>
  <si>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</si>
  <si>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</si>
  <si>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</si>
  <si>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</si>
  <si>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</si>
  <si>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</si>
  <si>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</si>
  <si>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</si>
  <si>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</si>
  <si>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</si>
  <si>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</si>
  <si>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</si>
  <si>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</si>
  <si>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</si>
  <si>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</si>
  <si>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</si>
  <si>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</si>
  <si>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</si>
  <si>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</si>
  <si>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</si>
  <si>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</si>
  <si>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</si>
  <si>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</si>
  <si>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</si>
  <si>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</si>
  <si>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</si>
  <si>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</si>
  <si>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</si>
  <si>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</si>
  <si>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</si>
  <si>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</si>
  <si>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</si>
  <si>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</si>
  <si>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</si>
  <si>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</si>
  <si>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</si>
  <si>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</si>
  <si>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</si>
  <si>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</si>
  <si>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</si>
  <si>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</si>
  <si>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</si>
  <si>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</si>
  <si>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</si>
  <si>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</si>
  <si>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</si>
  <si>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</si>
  <si>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</si>
  <si>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</si>
  <si>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</si>
  <si>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</si>
  <si>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</si>
  <si>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</si>
  <si>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</si>
  <si>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</si>
  <si>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</si>
  <si>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</si>
  <si>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</si>
  <si>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</si>
  <si>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</si>
  <si>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</si>
  <si>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</si>
  <si>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</si>
  <si>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</si>
  <si>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</si>
  <si>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</si>
  <si>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</si>
  <si>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</si>
  <si>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</si>
  <si>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</si>
  <si>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</si>
  <si>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</si>
  <si>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</si>
  <si>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</si>
  <si>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</si>
  <si>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</si>
  <si>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</si>
  <si>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</si>
  <si>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</si>
  <si>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</si>
  <si>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</si>
  <si>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</si>
  <si>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</si>
  <si>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</si>
  <si>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</si>
  <si>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</si>
  <si>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</si>
  <si>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</si>
  <si>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</si>
  <si>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</si>
  <si>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</si>
  <si>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</si>
  <si>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</si>
  <si>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</si>
  <si>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</si>
  <si>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</si>
  <si>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</si>
  <si>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</si>
  <si>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</si>
  <si>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</si>
  <si>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</si>
  <si>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</si>
  <si>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</si>
  <si>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</si>
  <si>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</si>
  <si>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</si>
  <si>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</si>
  <si>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</si>
  <si>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</si>
  <si>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</si>
  <si>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</si>
  <si>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</si>
  <si>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</si>
  <si>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</si>
  <si>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</si>
  <si>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</si>
  <si>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</si>
  <si>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</si>
  <si>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</si>
  <si>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</si>
  <si>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</si>
  <si>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</si>
  <si>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</si>
  <si>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</si>
  <si>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</si>
  <si>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</si>
  <si>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</si>
  <si>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</si>
  <si>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</si>
  <si>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</si>
  <si>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</si>
  <si>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</si>
  <si>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</si>
  <si>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</si>
  <si>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</si>
  <si>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</si>
  <si>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</si>
  <si>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</si>
  <si>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</si>
  <si>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</si>
  <si>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</si>
  <si>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</si>
  <si>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</si>
  <si>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</si>
  <si>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</si>
  <si>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</si>
  <si>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</si>
  <si>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</si>
  <si>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</si>
  <si>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</si>
  <si>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</si>
  <si>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</si>
  <si>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</si>
  <si>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</si>
  <si>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</si>
  <si>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</si>
  <si>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</si>
  <si>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</si>
  <si>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</si>
  <si>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</si>
  <si>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</si>
  <si>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</si>
  <si>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</si>
  <si>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</si>
  <si>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</si>
  <si>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</si>
  <si>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</si>
  <si>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</si>
  <si>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</si>
  <si>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</si>
  <si>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</si>
  <si>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</si>
  <si>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</si>
  <si>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</si>
  <si>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</si>
  <si>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</si>
  <si>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</si>
  <si>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</si>
  <si>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</si>
  <si>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</si>
  <si>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</si>
  <si>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</si>
  <si>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</si>
  <si>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</si>
  <si>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</si>
  <si>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</si>
  <si>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</si>
  <si>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</si>
  <si>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</si>
  <si>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</si>
  <si>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</si>
  <si>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</si>
  <si>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</si>
  <si>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</si>
  <si>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</si>
  <si>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</si>
  <si>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</si>
  <si>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</si>
  <si>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</si>
  <si>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</si>
  <si>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</si>
  <si>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</si>
  <si>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</si>
  <si>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</si>
  <si>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</si>
  <si>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</si>
  <si>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</si>
  <si>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</si>
  <si>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</si>
  <si>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</si>
  <si>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</si>
  <si>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</si>
  <si>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</si>
  <si>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</si>
  <si>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</si>
  <si>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</si>
  <si>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</si>
  <si>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</si>
  <si>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</si>
  <si>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</si>
  <si>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</si>
  <si>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</si>
  <si>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</si>
  <si>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</si>
  <si>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</si>
  <si>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</si>
  <si>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</si>
  <si>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</si>
  <si>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</si>
  <si>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</si>
  <si>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</si>
  <si>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</si>
  <si>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</si>
  <si>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</si>
  <si>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</si>
  <si>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</si>
  <si>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</si>
  <si>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</si>
  <si>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</si>
  <si>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</si>
  <si>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</si>
  <si>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</si>
  <si>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</si>
  <si>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</si>
  <si>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</si>
  <si>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</si>
  <si>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</si>
  <si>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</si>
  <si>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</si>
  <si>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</si>
  <si>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</si>
  <si>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</si>
  <si>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</si>
  <si>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</si>
  <si>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</si>
  <si>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</si>
  <si>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</si>
  <si>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</si>
  <si>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</si>
  <si>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</si>
  <si>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</si>
  <si>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</si>
  <si>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</si>
  <si>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</si>
  <si>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</si>
  <si>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</si>
  <si>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</si>
  <si>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</si>
  <si>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</si>
  <si>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</si>
  <si>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</si>
  <si>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</si>
  <si>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</si>
  <si>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</si>
  <si>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</si>
  <si>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</si>
  <si>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</si>
  <si>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</si>
  <si>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</si>
  <si>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</si>
  <si>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</si>
  <si>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</si>
  <si>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</si>
  <si>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</si>
  <si>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</si>
  <si>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</si>
  <si>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</si>
  <si>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</si>
  <si>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</si>
  <si>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</si>
  <si>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</si>
  <si>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</si>
  <si>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</si>
  <si>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</si>
  <si>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</si>
  <si>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</si>
  <si>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</si>
  <si>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</si>
  <si>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</si>
  <si>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</si>
  <si>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</si>
  <si>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</si>
  <si>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</si>
  <si>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</si>
  <si>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</si>
  <si>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</si>
  <si>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</si>
  <si>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</si>
  <si>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</si>
  <si>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</si>
  <si>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</si>
  <si>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</si>
  <si>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</si>
  <si>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</si>
  <si>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</si>
  <si>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</si>
  <si>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</si>
  <si>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</si>
  <si>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</si>
  <si>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</si>
  <si>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</si>
  <si>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</si>
  <si>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</si>
  <si>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</si>
  <si>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</si>
  <si>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</si>
  <si>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</si>
  <si>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</si>
  <si>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</si>
  <si>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</si>
  <si>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</si>
  <si>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</si>
  <si>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</si>
  <si>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</si>
  <si>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</si>
  <si>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</si>
  <si>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</si>
  <si>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</si>
  <si>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</si>
  <si>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</si>
  <si>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</si>
  <si>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</si>
  <si>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</si>
  <si>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</si>
  <si>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</si>
  <si>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</si>
  <si>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</si>
  <si>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</si>
  <si>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</si>
  <si>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</si>
  <si>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</si>
  <si>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</si>
  <si>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</si>
  <si>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</si>
  <si>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</si>
  <si>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</si>
  <si>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</si>
  <si>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</si>
  <si>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</si>
  <si>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</si>
  <si>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</si>
  <si>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</si>
  <si>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</si>
  <si>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</si>
  <si>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</si>
  <si>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</si>
  <si>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</si>
  <si>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</si>
  <si>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</si>
  <si>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</si>
  <si>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</si>
  <si>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</si>
  <si>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</si>
  <si>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</si>
  <si>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</si>
  <si>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</si>
  <si>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</si>
  <si>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</si>
  <si>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</si>
  <si>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</si>
  <si>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</si>
  <si>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</si>
  <si>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</si>
  <si>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</si>
  <si>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</si>
  <si>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</si>
  <si>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</si>
  <si>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</si>
  <si>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</si>
  <si>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</si>
  <si>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</si>
  <si>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</si>
  <si>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</si>
  <si>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</si>
  <si>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</si>
  <si>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</si>
  <si>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</si>
  <si>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</si>
  <si>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</si>
  <si>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</si>
  <si>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</si>
  <si>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</si>
  <si>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</si>
  <si>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</si>
  <si>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</si>
  <si>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</si>
  <si>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</si>
  <si>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</si>
  <si>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</si>
  <si>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</si>
  <si>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</si>
  <si>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</si>
  <si>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</si>
  <si>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</si>
  <si>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</si>
  <si>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</si>
  <si>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</si>
  <si>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</si>
  <si>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</si>
  <si>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</si>
  <si>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</si>
  <si>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</si>
  <si>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</si>
  <si>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</si>
  <si>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</si>
  <si>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</si>
  <si>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</si>
  <si>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</si>
  <si>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</si>
  <si>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</si>
  <si>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</si>
  <si>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</si>
  <si>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</si>
  <si>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</si>
  <si>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</si>
  <si>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</si>
  <si>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</si>
  <si>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</si>
  <si>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</si>
  <si>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</si>
  <si>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</si>
  <si>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</si>
  <si>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</si>
  <si>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</si>
  <si>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</si>
  <si>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</si>
  <si>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</si>
  <si>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</si>
  <si>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</si>
  <si>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</si>
  <si>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</si>
  <si>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</si>
  <si>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</si>
  <si>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</si>
  <si>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</si>
  <si>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</si>
  <si>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</si>
  <si>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</si>
  <si>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</si>
  <si>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</si>
  <si>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</si>
  <si>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</si>
  <si>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</si>
  <si>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</si>
  <si>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</si>
  <si>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</si>
  <si>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</si>
  <si>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</si>
  <si>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</si>
  <si>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</si>
  <si>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</si>
  <si>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</si>
  <si>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</si>
  <si>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</si>
  <si>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</si>
  <si>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</si>
  <si>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</si>
  <si>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</si>
  <si>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</si>
  <si>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</si>
  <si>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</si>
  <si>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</si>
  <si>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</si>
  <si>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</si>
  <si>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</si>
  <si>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</si>
  <si>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</si>
  <si>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</si>
  <si>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</si>
  <si>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</si>
  <si>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</si>
  <si>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</si>
  <si>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</si>
  <si>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</si>
  <si>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</si>
  <si>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</si>
  <si>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</si>
  <si>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</si>
  <si>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</si>
  <si>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</si>
  <si>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</si>
  <si>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</si>
  <si>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</si>
  <si>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</si>
  <si>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</si>
  <si>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</si>
  <si>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</si>
  <si>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</si>
  <si>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</si>
  <si>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</si>
  <si>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</si>
  <si>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</si>
  <si>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</si>
  <si>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</si>
  <si>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</si>
  <si>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</si>
  <si>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</si>
  <si>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</si>
  <si>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</si>
  <si>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</si>
  <si>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</si>
  <si>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</si>
  <si>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</si>
  <si>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</si>
  <si>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</si>
  <si>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</si>
  <si>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</si>
  <si>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</si>
  <si>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</si>
  <si>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</si>
  <si>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</si>
  <si>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</si>
  <si>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</si>
  <si>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</si>
  <si>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</si>
  <si>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</si>
  <si>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</si>
  <si>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</si>
  <si>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</si>
  <si>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</si>
  <si>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</si>
  <si>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</si>
  <si>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</si>
  <si>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</si>
  <si>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</si>
  <si>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</si>
  <si>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</si>
  <si>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</si>
  <si>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</si>
  <si>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</si>
  <si>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</si>
  <si>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</si>
  <si>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</si>
  <si>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</si>
  <si>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</si>
  <si>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</si>
  <si>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</si>
  <si>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</si>
  <si>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</si>
  <si>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</si>
  <si>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</si>
  <si>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</si>
  <si>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</si>
  <si>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</si>
  <si>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</si>
  <si>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</si>
  <si>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</si>
  <si>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</si>
  <si>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</si>
  <si>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</si>
  <si>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</si>
  <si>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</si>
  <si>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</si>
  <si>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</si>
  <si>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</si>
  <si>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</si>
  <si>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</si>
  <si>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</si>
  <si>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</si>
  <si>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</si>
  <si>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</si>
  <si>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</si>
  <si>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</si>
  <si>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</si>
  <si>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</si>
  <si>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</si>
  <si>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</si>
  <si>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</si>
  <si>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</si>
  <si>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</si>
  <si>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</si>
  <si>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</si>
  <si>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</si>
  <si>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</si>
  <si>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</si>
  <si>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</si>
  <si>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</si>
  <si>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</si>
  <si>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</si>
  <si>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</si>
  <si>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</si>
  <si>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</si>
  <si>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</si>
  <si>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</si>
  <si>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</si>
  <si>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</si>
  <si>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</si>
  <si>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</si>
  <si>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</si>
  <si>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</si>
  <si>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</si>
  <si>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</si>
  <si>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</si>
  <si>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</si>
  <si>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</si>
  <si>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</si>
  <si>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</si>
  <si>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</si>
  <si>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</si>
  <si>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</si>
  <si>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</si>
  <si>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</si>
  <si>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</si>
  <si>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</si>
  <si>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</si>
  <si>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</si>
  <si>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</si>
  <si>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</si>
  <si>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</si>
  <si>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</si>
  <si>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</si>
  <si>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</si>
  <si>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</si>
  <si>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</si>
  <si>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</si>
  <si>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</si>
  <si>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</si>
  <si>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</si>
  <si>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</si>
  <si>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</si>
  <si>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</si>
  <si>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</si>
  <si>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</si>
  <si>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</si>
  <si>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</si>
  <si>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</si>
  <si>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</si>
  <si>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</si>
  <si>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</si>
  <si>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</si>
  <si>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</si>
  <si>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</si>
  <si>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</si>
  <si>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</si>
  <si>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</si>
  <si>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</si>
  <si>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</si>
  <si>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</si>
  <si>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</si>
  <si>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</si>
  <si>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</si>
  <si>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</si>
  <si>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</si>
  <si>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</si>
  <si>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</si>
  <si>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</si>
  <si>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</si>
  <si>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</si>
  <si>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</si>
  <si>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</si>
  <si>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</si>
  <si>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</si>
  <si>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</si>
  <si>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</si>
  <si>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</si>
  <si>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</si>
  <si>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</si>
  <si>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</si>
  <si>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</si>
  <si>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</si>
  <si>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</si>
  <si>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</si>
  <si>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</si>
  <si>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</si>
  <si>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</si>
  <si>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</si>
  <si>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</si>
  <si>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</si>
  <si>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</si>
  <si>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</si>
  <si>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</si>
  <si>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</si>
  <si>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</si>
  <si>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</si>
  <si>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</si>
  <si>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</si>
  <si>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</si>
  <si>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</si>
  <si>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</si>
  <si>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</si>
  <si>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</si>
  <si>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</si>
  <si>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</si>
  <si>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</si>
  <si>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</si>
  <si>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</si>
  <si>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</si>
  <si>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</si>
  <si>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</si>
  <si>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</si>
  <si>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</si>
  <si>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</si>
  <si>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</si>
  <si>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</si>
  <si>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</si>
  <si>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</si>
  <si>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</si>
  <si>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</si>
  <si>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</si>
  <si>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</si>
  <si>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</si>
  <si>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</si>
  <si>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</si>
  <si>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</si>
  <si>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</si>
  <si>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</si>
  <si>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</si>
  <si>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</si>
  <si>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</si>
  <si>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</si>
  <si>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</si>
  <si>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</si>
  <si>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</si>
  <si>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</si>
  <si>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</si>
  <si>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</si>
  <si>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</si>
  <si>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</si>
  <si>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</si>
  <si>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</si>
  <si>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</si>
  <si>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</si>
  <si>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</si>
  <si>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</si>
  <si>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</si>
  <si>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</si>
  <si>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</si>
  <si>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</si>
  <si>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</si>
  <si>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</si>
  <si>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</si>
  <si>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</si>
  <si>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</si>
  <si>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</si>
  <si>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</si>
  <si>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</si>
  <si>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</si>
  <si>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</si>
  <si>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</si>
  <si>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</si>
  <si>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</si>
  <si>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</si>
  <si>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</si>
  <si>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</si>
  <si>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</si>
  <si>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</si>
  <si>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</si>
  <si>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</si>
  <si>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</si>
  <si>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</si>
  <si>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</si>
  <si>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</si>
  <si>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</si>
  <si>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</si>
  <si>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</si>
  <si>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</si>
  <si>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</si>
  <si>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</si>
  <si>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</si>
  <si>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</si>
  <si>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</si>
  <si>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</si>
  <si>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</si>
  <si>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</si>
  <si>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</si>
  <si>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</si>
  <si>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</si>
  <si>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</si>
  <si>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</si>
  <si>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</si>
  <si>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</si>
  <si>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</si>
  <si>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</si>
  <si>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</si>
  <si>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</si>
  <si>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</si>
  <si>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</si>
  <si>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</si>
  <si>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</si>
  <si>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</si>
  <si>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</si>
  <si>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</si>
  <si>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</si>
  <si>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</si>
  <si>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</si>
  <si>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</si>
  <si>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</si>
  <si>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</si>
  <si>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</si>
  <si>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</si>
  <si>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</si>
  <si>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</si>
  <si>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</si>
  <si>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</si>
  <si>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</si>
  <si>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</si>
  <si>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</si>
  <si>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</si>
  <si>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</si>
  <si>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</si>
  <si>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</si>
  <si>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</si>
  <si>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</si>
  <si>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</si>
  <si>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</si>
  <si>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</si>
  <si>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</si>
  <si>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</si>
  <si>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</si>
  <si>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</si>
  <si>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</si>
  <si>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</si>
  <si>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</si>
  <si>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</si>
  <si>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</si>
  <si>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</si>
  <si>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</si>
  <si>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</si>
  <si>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</si>
  <si>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</si>
  <si>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</si>
  <si>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</si>
  <si>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</si>
  <si>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</si>
  <si>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</si>
  <si>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</si>
  <si>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</si>
  <si>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</si>
  <si>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</si>
  <si>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</si>
  <si>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</si>
  <si>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</si>
  <si>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</si>
  <si>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</si>
  <si>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</si>
  <si>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</si>
  <si>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</si>
  <si>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</si>
  <si>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</si>
  <si>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</si>
  <si>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</si>
  <si>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</si>
  <si>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</si>
  <si>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</si>
  <si>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</si>
  <si>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</si>
  <si>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</si>
  <si>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</si>
  <si>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</si>
  <si>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</si>
  <si>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</si>
  <si>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</si>
  <si>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</si>
  <si>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</si>
  <si>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</si>
  <si>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</si>
  <si>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</si>
  <si>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</si>
  <si>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</si>
  <si>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</si>
  <si>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</si>
  <si>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</si>
  <si>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</si>
  <si>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</si>
  <si>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</si>
  <si>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</si>
  <si>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</si>
  <si>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</si>
  <si>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</si>
  <si>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</si>
  <si>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</si>
  <si>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</si>
  <si>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</si>
  <si>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</si>
  <si>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</si>
  <si>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</si>
  <si>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</si>
  <si>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</si>
  <si>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</si>
  <si>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</si>
  <si>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</si>
  <si>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</si>
  <si>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</si>
  <si>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</si>
  <si>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</si>
  <si>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</si>
  <si>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</si>
  <si>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</si>
  <si>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</si>
  <si>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</si>
  <si>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</si>
  <si>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</si>
  <si>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</si>
  <si>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</si>
  <si>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</si>
  <si>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</si>
  <si>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</si>
  <si>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</si>
  <si>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</si>
  <si>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</si>
  <si>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</si>
  <si>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</si>
  <si>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</si>
  <si>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</si>
  <si>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</si>
  <si>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</si>
  <si>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</si>
  <si>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</si>
  <si>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</si>
  <si>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</si>
  <si>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</si>
  <si>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</si>
  <si>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</si>
  <si>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</si>
  <si>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</si>
  <si>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</si>
  <si>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</si>
  <si>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</si>
  <si>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</si>
  <si>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</si>
  <si>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</si>
  <si>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</si>
  <si>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</si>
  <si>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</si>
  <si>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</si>
  <si>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</si>
  <si>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</si>
  <si>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</si>
  <si>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</si>
  <si>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</si>
  <si>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</si>
  <si>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</si>
  <si>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</si>
  <si>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</si>
  <si>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</si>
  <si>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</si>
  <si>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</si>
  <si>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</si>
  <si>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</si>
  <si>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</si>
  <si>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</si>
  <si>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</si>
  <si>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</si>
  <si>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</si>
  <si>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</si>
  <si>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</si>
  <si>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</si>
  <si>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</si>
  <si>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</si>
  <si>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</si>
  <si>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</si>
  <si>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</si>
  <si>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</si>
  <si>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</si>
  <si>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</si>
  <si>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</si>
  <si>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</si>
  <si>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</si>
  <si>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</si>
  <si>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</si>
  <si>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</si>
  <si>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</si>
  <si>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</si>
  <si>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</si>
  <si>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</si>
  <si>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</si>
  <si>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</si>
  <si>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</si>
  <si>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</si>
  <si>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</si>
  <si>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</si>
  <si>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</si>
  <si>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</si>
  <si>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</si>
  <si>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</si>
  <si>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</si>
  <si>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</si>
  <si>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</si>
  <si>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</si>
  <si>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</si>
  <si>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</si>
  <si>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</si>
  <si>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</si>
  <si>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</si>
  <si>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</si>
  <si>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</si>
  <si>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</si>
  <si>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</si>
  <si>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</si>
  <si>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</si>
  <si>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</si>
  <si>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</si>
  <si>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</si>
  <si>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</si>
  <si>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</si>
  <si>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</si>
  <si>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</si>
  <si>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</si>
  <si>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</si>
  <si>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</si>
  <si>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</si>
  <si>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</si>
  <si>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</si>
  <si>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</si>
  <si>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</si>
  <si>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</si>
  <si>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</si>
  <si>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</si>
  <si>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</si>
  <si>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</si>
  <si>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</si>
  <si>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</si>
  <si>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</si>
  <si>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</si>
  <si>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</si>
  <si>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</si>
  <si>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</si>
  <si>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</si>
  <si>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</si>
  <si>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</si>
  <si>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</si>
  <si>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</si>
  <si>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</si>
  <si>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</si>
  <si>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</si>
  <si>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</si>
  <si>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</si>
  <si>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</si>
  <si>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</si>
  <si>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</si>
  <si>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</si>
  <si>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</si>
  <si>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</si>
  <si>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</si>
  <si>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</si>
  <si>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</si>
  <si>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</si>
  <si>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</si>
  <si>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</si>
  <si>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</si>
  <si>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</si>
  <si>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</si>
  <si>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</si>
  <si>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</si>
  <si>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</si>
  <si>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</si>
  <si>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</si>
  <si>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</si>
  <si>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</si>
  <si>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</si>
  <si>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</si>
  <si>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</si>
  <si>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</si>
  <si>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</si>
  <si>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</si>
  <si>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</si>
  <si>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</si>
  <si>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</si>
  <si>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</si>
  <si>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</si>
  <si>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</si>
  <si>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</si>
  <si>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</si>
  <si>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</si>
  <si>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</si>
  <si>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</si>
  <si>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</si>
  <si>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</si>
  <si>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</si>
  <si>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</si>
  <si>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</si>
  <si>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</si>
  <si>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</si>
  <si>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</si>
  <si>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</si>
  <si>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</si>
  <si>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</si>
  <si>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</si>
  <si>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</si>
  <si>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</si>
  <si>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</si>
  <si>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</si>
  <si>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</si>
  <si>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</si>
  <si>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</si>
  <si>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</si>
  <si>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</si>
  <si>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</si>
  <si>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</si>
  <si>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</si>
  <si>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</si>
  <si>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</si>
  <si>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</si>
  <si>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</si>
  <si>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</si>
  <si>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</si>
  <si>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</si>
  <si>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</si>
  <si>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</si>
  <si>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</si>
  <si>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</si>
  <si>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</si>
  <si>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</si>
  <si>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</si>
  <si>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</si>
  <si>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</si>
  <si>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</si>
  <si>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</si>
  <si>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</si>
  <si>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</si>
  <si>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</si>
  <si>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</si>
  <si>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</si>
  <si>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</si>
  <si>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</si>
  <si>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</si>
  <si>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</si>
  <si>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</si>
  <si>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</si>
  <si>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</si>
  <si>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</si>
  <si>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</si>
  <si>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</si>
  <si>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</si>
  <si>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</si>
  <si>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</si>
  <si>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</si>
  <si>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</si>
  <si>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</si>
  <si>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</si>
  <si>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</si>
  <si>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</si>
  <si>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</si>
  <si>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</si>
  <si>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</si>
  <si>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</si>
  <si>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</si>
  <si>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</si>
  <si>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</si>
  <si>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</si>
  <si>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</si>
  <si>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</si>
  <si>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</si>
  <si>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</si>
  <si>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</si>
  <si>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</si>
  <si>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</si>
  <si>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</si>
  <si>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</si>
  <si>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</si>
  <si>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</si>
  <si>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</si>
  <si>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</si>
  <si>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</si>
  <si>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</si>
  <si>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</si>
  <si>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</si>
  <si>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</si>
  <si>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</si>
  <si>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</si>
  <si>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</si>
  <si>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</si>
  <si>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</si>
  <si>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</si>
  <si>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</si>
  <si>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</si>
  <si>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</si>
  <si>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</si>
  <si>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</si>
  <si>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</si>
  <si>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</si>
  <si>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</si>
  <si>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</si>
  <si>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</si>
  <si>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</si>
  <si>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</si>
  <si>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</si>
  <si>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</si>
  <si>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</si>
  <si>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</si>
  <si>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</si>
  <si>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</si>
  <si>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</si>
  <si>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</si>
  <si>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</si>
  <si>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</si>
  <si>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</si>
  <si>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</si>
  <si>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</si>
  <si>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</si>
  <si>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</si>
  <si>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</si>
  <si>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</si>
  <si>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</si>
  <si>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</si>
  <si>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</si>
  <si>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</si>
  <si>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</si>
  <si>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</si>
  <si>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</si>
  <si>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</si>
  <si>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</si>
  <si>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</si>
  <si>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</si>
  <si>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</si>
  <si>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</si>
  <si>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</si>
  <si>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</si>
  <si>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</si>
  <si>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</si>
  <si>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</si>
  <si>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</si>
  <si>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</si>
  <si>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</si>
  <si>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</si>
  <si>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</si>
  <si>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</si>
  <si>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</si>
  <si>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</si>
  <si>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</si>
  <si>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</si>
  <si>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</si>
  <si>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</si>
  <si>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</si>
  <si>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</si>
  <si>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</si>
  <si>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</si>
  <si>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</si>
  <si>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</si>
  <si>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</si>
  <si>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</si>
  <si>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</si>
  <si>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</si>
  <si>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</si>
  <si>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</si>
  <si>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</si>
  <si>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</si>
  <si>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</si>
  <si>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</si>
  <si>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</si>
  <si>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</si>
  <si>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</si>
  <si>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</si>
  <si>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</si>
  <si>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</si>
  <si>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</si>
  <si>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</si>
  <si>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</si>
  <si>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</si>
  <si>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</si>
  <si>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</si>
  <si>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</si>
  <si>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</si>
  <si>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</si>
  <si>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</si>
  <si>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</si>
  <si>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</si>
  <si>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</si>
  <si>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</si>
  <si>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</si>
  <si>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</si>
  <si>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</si>
  <si>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</si>
  <si>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</si>
  <si>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</si>
  <si>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</si>
  <si>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</si>
  <si>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</si>
  <si>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</si>
  <si>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</si>
  <si>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</si>
  <si>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</si>
  <si>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</si>
  <si>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</si>
  <si>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</si>
  <si>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</si>
  <si>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</si>
  <si>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</si>
  <si>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</si>
  <si>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</si>
  <si>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</si>
  <si>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</si>
  <si>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</si>
  <si>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</si>
  <si>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</si>
  <si>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</si>
  <si>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</si>
  <si>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</si>
  <si>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</si>
  <si>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</si>
  <si>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</si>
  <si>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</si>
  <si>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</si>
  <si>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</si>
  <si>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</si>
  <si>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</si>
  <si>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</si>
  <si>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</si>
  <si>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</si>
  <si>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</si>
  <si>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</si>
  <si>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</si>
  <si>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</si>
  <si>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</si>
  <si>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</si>
  <si>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</si>
  <si>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</si>
  <si>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</si>
  <si>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</si>
  <si>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</si>
  <si>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</si>
  <si>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</si>
  <si>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</si>
  <si>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</si>
  <si>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</si>
  <si>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</si>
  <si>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</si>
  <si>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</si>
  <si>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</si>
  <si>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</si>
  <si>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</si>
  <si>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</si>
  <si>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</si>
  <si>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</si>
  <si>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</si>
  <si>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</si>
  <si>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</si>
  <si>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</si>
  <si>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</si>
  <si>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</si>
  <si>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</si>
  <si>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</si>
  <si>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</si>
  <si>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</si>
  <si>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</si>
  <si>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</si>
  <si>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</si>
  <si>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</si>
  <si>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</si>
  <si>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</si>
  <si>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</si>
  <si>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</si>
  <si>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</si>
  <si>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</si>
  <si>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</si>
  <si>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</si>
  <si>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</si>
  <si>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</si>
  <si>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</si>
  <si>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</si>
  <si>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</si>
  <si>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</si>
  <si>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</si>
  <si>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</si>
  <si>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</si>
  <si>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</si>
  <si>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</si>
  <si>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</si>
  <si>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</si>
  <si>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</si>
  <si>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</si>
  <si>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</si>
  <si>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</si>
  <si>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</si>
  <si>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</si>
  <si>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</si>
  <si>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</si>
  <si>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</si>
  <si>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</si>
  <si>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</si>
  <si>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</si>
  <si>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</si>
  <si>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</si>
  <si>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</si>
  <si>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</si>
  <si>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</si>
  <si>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</si>
  <si>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</si>
  <si>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</si>
  <si>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</si>
  <si>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</si>
  <si>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</si>
  <si>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</si>
  <si>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</si>
  <si>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</si>
  <si>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</si>
  <si>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</si>
  <si>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</si>
  <si>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</si>
  <si>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</si>
  <si>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</si>
  <si>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</si>
  <si>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</si>
  <si>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</si>
  <si>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</si>
  <si>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</si>
  <si>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</si>
  <si>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</si>
  <si>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</si>
  <si>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</si>
  <si>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</si>
  <si>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</si>
  <si>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</si>
  <si>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</si>
  <si>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</si>
  <si>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</si>
  <si>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</si>
  <si>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</si>
  <si>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</si>
  <si>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</si>
  <si>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</si>
  <si>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</si>
  <si>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</si>
  <si>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</si>
  <si>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</si>
  <si>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</si>
  <si>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</si>
  <si>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</si>
  <si>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</si>
  <si>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</si>
  <si>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</si>
  <si>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</si>
  <si>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</si>
  <si>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</si>
  <si>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</si>
  <si>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</si>
  <si>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</si>
  <si>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</si>
  <si>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</si>
  <si>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</si>
  <si>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</si>
  <si>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</si>
  <si>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</si>
  <si>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</si>
  <si>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</si>
  <si>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</si>
  <si>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</si>
  <si>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</si>
  <si>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</si>
  <si>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</si>
  <si>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</si>
  <si>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</si>
  <si>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</si>
  <si>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</si>
  <si>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</si>
  <si>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</si>
  <si>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</si>
  <si>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</si>
  <si>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</si>
  <si>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</si>
  <si>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</si>
  <si>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</si>
  <si>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</si>
  <si>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</si>
  <si>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</si>
  <si>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</si>
  <si>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</si>
  <si>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</si>
  <si>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</si>
  <si>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</si>
  <si>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</si>
  <si>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</si>
  <si>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</si>
  <si>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</si>
  <si>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</si>
  <si>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</si>
  <si>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</si>
  <si>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</si>
  <si>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</si>
  <si>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</si>
  <si>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</si>
  <si>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</si>
  <si>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</si>
  <si>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</si>
  <si>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</si>
  <si>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</si>
  <si>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</si>
  <si>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</si>
  <si>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</si>
  <si>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</si>
  <si>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</si>
  <si>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</si>
  <si>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</si>
  <si>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</si>
  <si>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</si>
  <si>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</si>
  <si>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</si>
  <si>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</si>
  <si>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</si>
  <si>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</si>
  <si>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</si>
  <si>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</si>
  <si>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</si>
  <si>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</si>
  <si>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</si>
  <si>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</si>
  <si>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</si>
  <si>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</si>
  <si>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</si>
  <si>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</si>
  <si>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</si>
  <si>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</si>
  <si>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</si>
  <si>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</si>
  <si>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</si>
  <si>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</si>
  <si>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</si>
  <si>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</si>
  <si>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</si>
  <si>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</si>
  <si>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</si>
  <si>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</si>
  <si>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</si>
  <si>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</si>
  <si>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</si>
  <si>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</si>
  <si>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</si>
  <si>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</si>
  <si>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</si>
  <si>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</si>
  <si>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</si>
  <si>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</si>
  <si>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</si>
  <si>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</si>
  <si>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</si>
  <si>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</si>
  <si>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</si>
  <si>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</si>
  <si>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</si>
  <si>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</si>
  <si>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</si>
  <si>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</si>
  <si>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</si>
  <si>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</si>
  <si>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</si>
  <si>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</si>
  <si>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</si>
  <si>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</si>
  <si>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</si>
  <si>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</si>
  <si>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</si>
  <si>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</si>
  <si>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</si>
  <si>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</si>
  <si>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</si>
  <si>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</si>
  <si>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</si>
  <si>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</si>
  <si>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</si>
  <si>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</si>
  <si>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</si>
  <si>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</si>
  <si>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</si>
  <si>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</si>
  <si>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</si>
  <si>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</si>
  <si>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</si>
  <si>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</si>
  <si>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</si>
  <si>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</si>
  <si>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</si>
  <si>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</si>
  <si>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</si>
  <si>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</si>
  <si>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</si>
  <si>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</si>
  <si>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</si>
  <si>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</si>
  <si>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</si>
  <si>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</si>
  <si>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</si>
  <si>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</si>
  <si>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</si>
  <si>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</si>
  <si>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</si>
  <si>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</si>
  <si>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</si>
  <si>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</si>
  <si>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</si>
  <si>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</si>
  <si>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</si>
  <si>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</si>
  <si>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</si>
  <si>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</si>
  <si>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</si>
  <si>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</si>
  <si>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</si>
  <si>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</si>
  <si>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</si>
  <si>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</si>
  <si>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</si>
  <si>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</si>
  <si>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</si>
  <si>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</si>
  <si>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</si>
  <si>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</si>
  <si>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</si>
  <si>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</si>
  <si>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</si>
  <si>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</si>
  <si>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</si>
  <si>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</si>
  <si>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</si>
  <si>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</si>
  <si>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</si>
  <si>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</si>
  <si>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</si>
  <si>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</si>
  <si>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</si>
  <si>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</si>
  <si>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</si>
  <si>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</si>
  <si>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</si>
  <si>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</si>
  <si>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</si>
  <si>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</si>
  <si>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</si>
  <si>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</si>
  <si>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</si>
  <si>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</si>
  <si>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</si>
  <si>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</si>
  <si>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</si>
  <si>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</si>
  <si>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</si>
  <si>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</si>
  <si>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</si>
  <si>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</si>
  <si>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</si>
  <si>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</si>
  <si>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</si>
  <si>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</si>
  <si>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</si>
  <si>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</si>
  <si>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</si>
  <si>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</si>
  <si>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</si>
  <si>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</si>
  <si>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</si>
  <si>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</si>
  <si>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</si>
  <si>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</si>
  <si>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</si>
  <si>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</si>
  <si>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</si>
  <si>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</si>
  <si>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</si>
  <si>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</si>
  <si>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</si>
  <si>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</si>
  <si>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</si>
  <si>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</si>
  <si>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</si>
  <si>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</si>
  <si>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</si>
  <si>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</si>
  <si>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</si>
  <si>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</si>
  <si>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</si>
  <si>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</si>
  <si>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</si>
  <si>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</si>
  <si>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</si>
  <si>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</si>
  <si>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</si>
  <si>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</si>
  <si>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</si>
  <si>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</si>
  <si>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</si>
  <si>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</si>
  <si>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</si>
  <si>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</si>
  <si>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</si>
  <si>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</si>
  <si>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</si>
  <si>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</si>
  <si>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</si>
  <si>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</si>
  <si>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</si>
  <si>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</si>
  <si>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</si>
  <si>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</si>
  <si>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</si>
  <si>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</si>
  <si>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</si>
  <si>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</si>
  <si>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</si>
  <si>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</si>
  <si>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</si>
  <si>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</si>
  <si>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</si>
  <si>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</si>
  <si>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</si>
  <si>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</si>
  <si>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</si>
  <si>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</si>
  <si>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</si>
  <si>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</si>
  <si>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</si>
  <si>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</si>
  <si>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</si>
  <si>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</si>
  <si>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</si>
  <si>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</si>
  <si>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</si>
  <si>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</si>
  <si>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</si>
  <si>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</si>
  <si>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</si>
  <si>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</si>
  <si>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</si>
  <si>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</si>
  <si>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</si>
  <si>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</si>
  <si>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</si>
  <si>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</si>
  <si>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</si>
  <si>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</si>
  <si>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</si>
  <si>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</si>
  <si>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</si>
  <si>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</si>
  <si>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</si>
  <si>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</si>
  <si>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</si>
  <si>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</si>
  <si>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</si>
  <si>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</si>
  <si>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</si>
  <si>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</si>
  <si>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</si>
  <si>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</si>
  <si>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</si>
  <si>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</si>
  <si>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</si>
  <si>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</si>
  <si>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</si>
  <si>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</si>
  <si>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</si>
  <si>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</si>
  <si>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</si>
  <si>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</si>
  <si>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</si>
  <si>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</si>
  <si>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</si>
  <si>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</si>
  <si>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</si>
  <si>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</si>
  <si>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</si>
  <si>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</si>
  <si>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</si>
  <si>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</si>
  <si>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</si>
  <si>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</si>
  <si>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</si>
  <si>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</si>
  <si>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</si>
  <si>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</si>
  <si>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</si>
  <si>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</si>
  <si>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</si>
  <si>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</si>
  <si>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</si>
  <si>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</si>
  <si>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</si>
  <si>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</si>
  <si>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</si>
  <si>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</si>
  <si>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</si>
  <si>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</si>
  <si>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</si>
  <si>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</si>
  <si>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</si>
  <si>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</si>
  <si>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</si>
  <si>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</si>
  <si>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</si>
  <si>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</si>
  <si>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</si>
  <si>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</si>
  <si>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</si>
  <si>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</si>
  <si>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</si>
  <si>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</si>
  <si>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</si>
  <si>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</si>
  <si>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</si>
  <si>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</si>
  <si>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</si>
  <si>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</si>
  <si>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</si>
  <si>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</si>
  <si>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</si>
  <si>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</si>
  <si>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</si>
  <si>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</si>
  <si>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</si>
  <si>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</si>
  <si>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</si>
  <si>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</si>
  <si>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</si>
  <si>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</si>
  <si>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</si>
  <si>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</si>
  <si>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</si>
  <si>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</si>
  <si>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</si>
  <si>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</si>
  <si>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</si>
  <si>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</si>
  <si>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</si>
  <si>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</si>
  <si>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</si>
  <si>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</si>
  <si>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</si>
  <si>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</si>
  <si>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</si>
  <si>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</si>
  <si>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</si>
  <si>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</si>
  <si>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</si>
  <si>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</si>
  <si>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</si>
  <si>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</si>
  <si>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</si>
  <si>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</si>
  <si>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</si>
  <si>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</si>
  <si>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</si>
  <si>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</si>
  <si>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</si>
  <si>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</si>
  <si>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</si>
  <si>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</si>
  <si>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</si>
  <si>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</si>
  <si>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</si>
  <si>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</si>
  <si>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</si>
  <si>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</si>
  <si>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</si>
  <si>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</si>
  <si>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</si>
  <si>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</si>
  <si>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</si>
  <si>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</si>
  <si>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</si>
  <si>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</si>
  <si>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</si>
  <si>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</si>
  <si>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</si>
  <si>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</si>
  <si>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</si>
  <si>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</si>
  <si>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</si>
  <si>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</si>
  <si>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</si>
  <si>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</si>
  <si>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</si>
  <si>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</si>
  <si>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</si>
  <si>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</si>
  <si>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</si>
  <si>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</si>
  <si>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</si>
  <si>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</si>
  <si>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</si>
  <si>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</si>
  <si>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</si>
  <si>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</si>
  <si>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</si>
  <si>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</si>
  <si>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</si>
  <si>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</si>
  <si>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</si>
  <si>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</si>
  <si>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</si>
  <si>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</si>
  <si>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</si>
  <si>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</si>
  <si>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</si>
  <si>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</si>
  <si>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</si>
  <si>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</si>
  <si>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</si>
  <si>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</si>
  <si>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</si>
  <si>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</si>
  <si>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</si>
  <si>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</si>
  <si>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</si>
  <si>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</si>
  <si>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</si>
  <si>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</si>
  <si>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</si>
  <si>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</si>
  <si>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</si>
  <si>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</si>
  <si>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</si>
  <si>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</si>
  <si>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</si>
  <si>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</si>
  <si>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</si>
  <si>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</si>
  <si>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</si>
  <si>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</si>
  <si>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</si>
  <si>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</si>
  <si>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</si>
  <si>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</si>
  <si>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</si>
  <si>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</si>
  <si>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</si>
  <si>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</si>
  <si>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</si>
  <si>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</si>
  <si>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</si>
  <si>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</si>
  <si>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</si>
  <si>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</si>
  <si>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</si>
  <si>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</si>
  <si>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</si>
  <si>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</si>
  <si>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</si>
  <si>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</si>
  <si>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</si>
  <si>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</si>
  <si>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</si>
  <si>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</si>
  <si>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</si>
  <si>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</si>
  <si>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</si>
  <si>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</si>
  <si>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</si>
  <si>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</si>
  <si>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</si>
  <si>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</si>
  <si>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</si>
  <si>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</si>
  <si>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</si>
  <si>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</si>
  <si>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</si>
  <si>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</si>
  <si>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</si>
  <si>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</si>
  <si>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</si>
  <si>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</si>
  <si>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</si>
  <si>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</si>
  <si>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</si>
  <si>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</si>
  <si>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</si>
  <si>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</si>
  <si>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</si>
  <si>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</si>
  <si>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</si>
  <si>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</si>
  <si>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</si>
  <si>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</si>
  <si>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</si>
  <si>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</si>
  <si>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</si>
  <si>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</si>
  <si>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</si>
  <si>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</si>
  <si>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</si>
  <si>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</si>
  <si>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</si>
  <si>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</si>
  <si>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</si>
  <si>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</si>
  <si>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</si>
  <si>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</si>
  <si>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</si>
  <si>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</si>
  <si>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</si>
  <si>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</si>
  <si>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</si>
  <si>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</si>
  <si>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</si>
  <si>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</si>
  <si>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</si>
  <si>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</si>
  <si>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</si>
  <si>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</si>
  <si>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</si>
  <si>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</si>
  <si>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</si>
  <si>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</si>
  <si>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</si>
  <si>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</si>
  <si>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</si>
  <si>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</si>
  <si>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</si>
  <si>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</si>
  <si>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</si>
  <si>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</si>
  <si>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</si>
  <si>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</si>
  <si>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</si>
  <si>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</si>
  <si>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</si>
  <si>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</si>
  <si>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</si>
  <si>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</si>
  <si>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</si>
  <si>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</si>
  <si>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</si>
  <si>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</si>
  <si>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</si>
  <si>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</si>
  <si>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</si>
  <si>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</si>
  <si>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</si>
  <si>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</si>
  <si>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</si>
  <si>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</si>
  <si>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</si>
  <si>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</si>
  <si>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</si>
  <si>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</si>
  <si>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</si>
  <si>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</si>
  <si>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</si>
  <si>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</si>
  <si>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</si>
  <si>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</si>
  <si>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</si>
  <si>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</si>
  <si>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</si>
  <si>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</si>
  <si>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</si>
  <si>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</si>
  <si>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</si>
  <si>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</si>
  <si>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</si>
  <si>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</si>
  <si>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</si>
  <si>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</si>
  <si>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</si>
  <si>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</si>
  <si>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</si>
  <si>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</si>
  <si>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</si>
  <si>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</si>
  <si>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</si>
  <si>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</si>
  <si>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</si>
  <si>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</si>
  <si>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</si>
  <si>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</si>
  <si>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</si>
  <si>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</si>
  <si>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</si>
  <si>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</si>
  <si>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</si>
  <si>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</si>
  <si>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</si>
  <si>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</si>
  <si>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</si>
  <si>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</si>
  <si>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</si>
  <si>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</si>
  <si>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</si>
  <si>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</si>
  <si>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</si>
  <si>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</si>
  <si>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</si>
  <si>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</si>
  <si>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</si>
  <si>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</si>
  <si>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</si>
  <si>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</si>
  <si>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</si>
  <si>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</si>
  <si>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</si>
  <si>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</si>
  <si>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</si>
  <si>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</si>
  <si>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</si>
  <si>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</si>
  <si>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</si>
  <si>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</si>
  <si>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</si>
  <si>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</si>
  <si>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</si>
  <si>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</si>
  <si>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</si>
  <si>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</si>
  <si>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</si>
  <si>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</si>
  <si>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</si>
  <si>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</si>
  <si>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</si>
  <si>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</si>
  <si>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</si>
  <si>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</si>
  <si>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</si>
  <si>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</si>
  <si>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</si>
  <si>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</si>
  <si>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</si>
  <si>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</si>
  <si>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</si>
  <si>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</si>
  <si>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</si>
  <si>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</si>
  <si>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</si>
  <si>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</si>
  <si>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</si>
  <si>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</si>
  <si>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</si>
  <si>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</si>
  <si>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</si>
  <si>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</si>
  <si>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</si>
  <si>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</si>
  <si>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</si>
  <si>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</si>
  <si>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</si>
  <si>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</si>
  <si>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</si>
  <si>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</si>
  <si>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</si>
  <si>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</si>
  <si>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</si>
  <si>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</si>
  <si>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</si>
  <si>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</si>
  <si>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</si>
  <si>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</si>
  <si>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</si>
  <si>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</si>
  <si>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</si>
  <si>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</si>
  <si>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</si>
  <si>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</si>
  <si>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</si>
  <si>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</si>
  <si>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</si>
  <si>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</si>
  <si>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</si>
  <si>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</si>
  <si>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</si>
  <si>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</si>
  <si>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</si>
  <si>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</si>
  <si>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</si>
  <si>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</si>
  <si>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</si>
  <si>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</si>
  <si>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</si>
  <si>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</si>
  <si>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</si>
  <si>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</si>
  <si>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</si>
  <si>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</si>
  <si>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</si>
  <si>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</si>
  <si>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</si>
  <si>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</si>
  <si>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</si>
  <si>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</si>
  <si>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</si>
  <si>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</si>
  <si>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</si>
  <si>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</si>
  <si>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</si>
  <si>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</si>
  <si>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</si>
  <si>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</si>
  <si>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</si>
  <si>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</si>
  <si>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</si>
  <si>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</si>
  <si>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</si>
  <si>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</si>
  <si>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</si>
  <si>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</si>
  <si>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</si>
  <si>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</si>
  <si>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</si>
  <si>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</si>
  <si>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</si>
  <si>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</si>
  <si>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</si>
  <si>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</si>
  <si>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</si>
  <si>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</si>
  <si>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</si>
  <si>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</si>
  <si>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</si>
  <si>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</si>
  <si>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</si>
  <si>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</si>
  <si>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</si>
  <si>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</si>
  <si>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</si>
  <si>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</si>
  <si>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</si>
  <si>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</si>
  <si>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</si>
  <si>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</si>
  <si>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</si>
  <si>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</si>
  <si>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</si>
  <si>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</si>
  <si>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</si>
  <si>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</si>
  <si>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</si>
  <si>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</si>
  <si>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</si>
  <si>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</si>
  <si>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</si>
  <si>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</si>
  <si>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</si>
  <si>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</si>
  <si>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</si>
  <si>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</si>
  <si>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</si>
  <si>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</si>
  <si>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</si>
  <si>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</si>
  <si>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</si>
  <si>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</si>
  <si>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</si>
  <si>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</si>
  <si>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</si>
  <si>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</si>
  <si>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</si>
  <si>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</si>
  <si>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</si>
  <si>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</si>
  <si>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</si>
  <si>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</si>
  <si>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</si>
  <si>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</si>
  <si>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</si>
  <si>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</si>
  <si>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</si>
  <si>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</si>
  <si>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</si>
  <si>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</si>
  <si>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</si>
  <si>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</si>
  <si>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</si>
  <si>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</si>
  <si>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</si>
  <si>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</si>
  <si>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</si>
  <si>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</si>
  <si>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</si>
  <si>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</si>
  <si>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</si>
  <si>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</si>
  <si>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</si>
  <si>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</si>
  <si>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</si>
  <si>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</si>
  <si>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</si>
  <si>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</si>
  <si>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</si>
  <si>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</si>
  <si>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</si>
  <si>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</si>
  <si>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</si>
  <si>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</si>
  <si>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</si>
  <si>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</si>
  <si>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</si>
  <si>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</si>
  <si>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</si>
  <si>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</si>
  <si>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</si>
  <si>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</si>
  <si>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</si>
  <si>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</si>
  <si>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</si>
  <si>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</si>
  <si>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</si>
  <si>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</si>
  <si>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</si>
  <si>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</si>
  <si>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</si>
  <si>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</si>
  <si>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</si>
  <si>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</si>
  <si>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</si>
  <si>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</si>
  <si>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</si>
  <si>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</si>
  <si>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</si>
  <si>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</si>
  <si>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</si>
  <si>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</si>
  <si>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</si>
  <si>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</si>
  <si>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</si>
  <si>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</si>
  <si>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</si>
  <si>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</si>
  <si>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</si>
  <si>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</si>
  <si>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</si>
  <si>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</si>
  <si>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</si>
  <si>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</si>
  <si>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</si>
  <si>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</si>
  <si>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</si>
  <si>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</si>
  <si>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</si>
  <si>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</si>
  <si>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</si>
  <si>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</si>
  <si>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</si>
  <si>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</si>
  <si>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</si>
  <si>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</si>
  <si>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</si>
  <si>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</si>
  <si>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</si>
  <si>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</si>
  <si>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</si>
  <si>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</si>
  <si>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</si>
  <si>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</si>
  <si>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</si>
  <si>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</si>
  <si>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</si>
  <si>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</si>
  <si>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</si>
  <si>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</si>
  <si>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</si>
  <si>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</si>
  <si>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</si>
  <si>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</si>
  <si>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</si>
  <si>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</si>
  <si>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</si>
  <si>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</si>
  <si>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</si>
  <si>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</si>
  <si>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</si>
  <si>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</si>
  <si>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</si>
  <si>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</si>
  <si>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</si>
  <si>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</si>
  <si>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</si>
  <si>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</si>
  <si>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</si>
  <si>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</si>
  <si>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</si>
  <si>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</si>
  <si>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</si>
  <si>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</si>
  <si>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</si>
  <si>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</si>
  <si>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</si>
  <si>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</si>
  <si>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</si>
  <si>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</si>
  <si>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</si>
  <si>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</si>
  <si>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</si>
  <si>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</si>
  <si>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</si>
  <si>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</si>
  <si>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</si>
  <si>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</si>
  <si>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</si>
  <si>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</si>
  <si>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</si>
  <si>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</si>
  <si>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</si>
  <si>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</si>
  <si>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</si>
  <si>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</si>
  <si>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</si>
  <si>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</si>
  <si>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</si>
  <si>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</si>
  <si>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</si>
  <si>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</si>
  <si>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</si>
  <si>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</si>
  <si>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</si>
  <si>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</si>
  <si>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</si>
  <si>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</si>
  <si>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</si>
  <si>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</si>
  <si>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</si>
  <si>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</si>
  <si>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</si>
  <si>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</si>
  <si>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</si>
  <si>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</si>
  <si>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</si>
  <si>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</si>
  <si>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</si>
  <si>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</si>
  <si>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</si>
  <si>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</si>
  <si>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</si>
  <si>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</si>
  <si>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</si>
  <si>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</si>
  <si>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</si>
  <si>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</si>
  <si>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</si>
  <si>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</si>
  <si>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</si>
  <si>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</si>
  <si>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</si>
  <si>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</si>
  <si>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</si>
  <si>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</si>
  <si>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</si>
  <si>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</si>
  <si>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</si>
  <si>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</si>
  <si>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</si>
  <si>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</si>
  <si>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</si>
  <si>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</si>
  <si>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</si>
  <si>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</si>
  <si>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</si>
  <si>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</si>
  <si>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</si>
  <si>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</si>
  <si>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</si>
  <si>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</si>
  <si>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</si>
  <si>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</si>
  <si>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</si>
  <si>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</si>
  <si>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</si>
  <si>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</si>
  <si>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</si>
  <si>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</si>
  <si>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</si>
  <si>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</si>
  <si>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</si>
  <si>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</si>
  <si>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</si>
  <si>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</si>
  <si>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</si>
  <si>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</si>
  <si>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</si>
  <si>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</si>
  <si>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</si>
  <si>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</si>
  <si>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</si>
  <si>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</si>
  <si>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</si>
  <si>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</si>
  <si>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</si>
  <si>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</si>
  <si>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</si>
  <si>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</si>
  <si>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</si>
  <si>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</si>
  <si>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</si>
  <si>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</si>
  <si>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</si>
  <si>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</si>
  <si>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</si>
  <si>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</si>
  <si>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</si>
  <si>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</si>
  <si>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</si>
  <si>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</si>
  <si>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</si>
  <si>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</si>
  <si>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</si>
  <si>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</si>
  <si>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</si>
  <si>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</si>
  <si>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</si>
  <si>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</si>
  <si>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</si>
  <si>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</si>
  <si>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</si>
  <si>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</si>
  <si>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</si>
  <si>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</si>
  <si>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</si>
  <si>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</si>
  <si>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</si>
  <si>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</si>
  <si>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</si>
  <si>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</si>
  <si>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</si>
  <si>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</si>
  <si>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</si>
  <si>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</si>
  <si>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</si>
  <si>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</si>
  <si>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</si>
  <si>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</si>
  <si>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</si>
  <si>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</si>
  <si>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</si>
  <si>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</si>
  <si>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</si>
  <si>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</si>
  <si>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</si>
  <si>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</si>
  <si>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</si>
  <si>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</si>
  <si>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</si>
  <si>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</si>
  <si>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</si>
  <si>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</si>
  <si>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</si>
  <si>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</si>
  <si>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</si>
  <si>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</si>
  <si>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</si>
  <si>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</si>
  <si>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</si>
  <si>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</si>
  <si>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</si>
  <si>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</si>
  <si>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</si>
  <si>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</si>
  <si>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</si>
  <si>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</si>
  <si>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</si>
  <si>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</si>
  <si>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</si>
  <si>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</si>
  <si>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</si>
  <si>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</si>
  <si>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</si>
  <si>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</si>
  <si>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</si>
  <si>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</si>
  <si>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</si>
  <si>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</si>
  <si>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</si>
  <si>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</si>
  <si>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</si>
  <si>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</si>
  <si>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</si>
  <si>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</si>
  <si>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</si>
  <si>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</si>
  <si>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</si>
  <si>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</si>
  <si>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</si>
  <si>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</si>
  <si>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</si>
  <si>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</si>
  <si>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</si>
  <si>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</si>
  <si>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</si>
  <si>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</si>
  <si>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</si>
  <si>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</si>
  <si>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</si>
  <si>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</si>
  <si>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</si>
  <si>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</si>
  <si>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</si>
  <si>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</si>
  <si>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</si>
  <si>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</si>
  <si>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</si>
  <si>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</si>
  <si>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</si>
  <si>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</si>
  <si>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</si>
  <si>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</si>
  <si>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</si>
  <si>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</si>
  <si>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</si>
  <si>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</si>
  <si>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</si>
  <si>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</si>
  <si>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</si>
  <si>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</si>
  <si>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</si>
  <si>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</si>
  <si>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</si>
  <si>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</si>
  <si>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</si>
  <si>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</si>
  <si>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</si>
  <si>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</si>
  <si>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</si>
  <si>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</si>
  <si>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</si>
  <si>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</si>
  <si>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</si>
  <si>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</si>
  <si>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</si>
  <si>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</si>
  <si>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</si>
  <si>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</si>
  <si>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</si>
  <si>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</si>
  <si>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</si>
  <si>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</si>
  <si>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</si>
  <si>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</si>
  <si>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</si>
  <si>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</si>
  <si>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</si>
  <si>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</si>
  <si>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</si>
  <si>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</si>
  <si>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</si>
  <si>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</si>
  <si>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</si>
  <si>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</si>
  <si>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</si>
  <si>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</si>
  <si>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</si>
  <si>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</si>
  <si>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</si>
  <si>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</si>
  <si>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</si>
  <si>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</si>
  <si>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</si>
  <si>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</si>
  <si>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</si>
  <si>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</si>
  <si>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</si>
  <si>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</si>
  <si>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</si>
  <si>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</si>
  <si>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</si>
  <si>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</si>
  <si>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</si>
  <si>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</si>
  <si>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</si>
  <si>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</si>
  <si>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</si>
  <si>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</si>
  <si>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</si>
  <si>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</si>
  <si>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</si>
  <si>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</si>
  <si>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</si>
  <si>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</si>
  <si>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</si>
  <si>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</si>
  <si>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</si>
  <si>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</si>
  <si>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</si>
  <si>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</si>
  <si>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</si>
  <si>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</si>
  <si>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</si>
  <si>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</si>
  <si>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</si>
  <si>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</si>
  <si>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</si>
  <si>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</si>
  <si>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</si>
  <si>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</si>
  <si>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</si>
  <si>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</si>
  <si>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</si>
  <si>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</si>
  <si>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</si>
  <si>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</si>
  <si>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</si>
  <si>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</si>
  <si>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</si>
  <si>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</si>
  <si>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</si>
  <si>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</si>
  <si>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</si>
  <si>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</si>
  <si>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</si>
  <si>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</si>
  <si>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</si>
  <si>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</si>
  <si>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</si>
  <si>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</si>
  <si>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</si>
  <si>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</si>
  <si>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</si>
  <si>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</si>
  <si>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</si>
  <si>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</si>
  <si>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</si>
  <si>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</si>
  <si>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</si>
  <si>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</si>
  <si>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</si>
  <si>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</si>
  <si>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</si>
  <si>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</si>
  <si>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</si>
  <si>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</si>
  <si>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</si>
  <si>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</si>
  <si>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</si>
  <si>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</si>
  <si>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</si>
  <si>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</si>
  <si>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</si>
  <si>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</si>
  <si>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</si>
  <si>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</si>
  <si>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</si>
  <si>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</si>
  <si>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</si>
  <si>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</si>
  <si>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</si>
  <si>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</si>
  <si>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</si>
  <si>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</si>
  <si>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</si>
  <si>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</si>
  <si>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</si>
  <si>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</si>
  <si>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</si>
  <si>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</si>
  <si>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</si>
  <si>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</si>
  <si>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</si>
  <si>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</si>
  <si>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</si>
  <si>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</si>
  <si>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</si>
  <si>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</si>
  <si>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</si>
  <si>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</si>
  <si>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</si>
  <si>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</si>
  <si>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</si>
  <si>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</si>
  <si>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</si>
  <si>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</si>
  <si>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</si>
  <si>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</si>
  <si>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</si>
  <si>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</si>
  <si>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</si>
  <si>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</si>
  <si>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</si>
  <si>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</si>
  <si>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</si>
  <si>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</si>
  <si>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</si>
  <si>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</si>
  <si>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</si>
  <si>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</si>
  <si>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</si>
  <si>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</si>
  <si>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</si>
  <si>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</si>
  <si>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</si>
  <si>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</si>
  <si>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</si>
  <si>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</si>
  <si>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</si>
  <si>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</si>
  <si>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</si>
  <si>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</si>
  <si>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</si>
  <si>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</si>
  <si>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</si>
  <si>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</si>
  <si>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</si>
  <si>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</si>
  <si>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</si>
  <si>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</si>
  <si>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</si>
  <si>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</si>
  <si>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</si>
  <si>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</si>
  <si>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</si>
  <si>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</si>
  <si>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</si>
  <si>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</si>
  <si>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</si>
  <si>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</si>
  <si>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</si>
  <si>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</si>
  <si>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</si>
  <si>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</si>
  <si>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</si>
  <si>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</si>
  <si>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</si>
  <si>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</si>
  <si>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</si>
  <si>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</si>
  <si>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</si>
  <si>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</si>
  <si>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</si>
  <si>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</si>
  <si>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</si>
  <si>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</si>
  <si>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</si>
  <si>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</si>
  <si>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</si>
  <si>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</si>
  <si>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</si>
  <si>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</si>
  <si>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</si>
  <si>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</si>
  <si>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</si>
  <si>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</si>
  <si>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</si>
  <si>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</si>
  <si>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</si>
  <si>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</si>
  <si>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</si>
  <si>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</si>
  <si>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</si>
  <si>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</si>
  <si>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</si>
  <si>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</si>
  <si>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</si>
  <si>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</si>
  <si>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</si>
  <si>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</si>
  <si>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</si>
  <si>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</si>
  <si>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</si>
  <si>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</si>
  <si>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</si>
  <si>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</si>
  <si>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</si>
  <si>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</si>
  <si>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</si>
  <si>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</si>
  <si>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</si>
  <si>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</si>
  <si>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</si>
  <si>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</si>
  <si>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</si>
  <si>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</si>
  <si>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</si>
  <si>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</si>
  <si>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</si>
  <si>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</si>
  <si>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</si>
  <si>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</si>
  <si>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</si>
  <si>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</si>
  <si>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</si>
  <si>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</si>
  <si>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</si>
  <si>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</si>
  <si>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</si>
  <si>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</si>
  <si>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</si>
  <si>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</si>
  <si>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</si>
  <si>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</si>
  <si>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</si>
  <si>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</si>
  <si>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</si>
  <si>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</si>
  <si>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</si>
  <si>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</si>
  <si>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</si>
  <si>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</si>
  <si>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</si>
  <si>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</si>
  <si>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</si>
  <si>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</si>
  <si>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</si>
  <si>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</si>
  <si>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</si>
  <si>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</si>
  <si>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</si>
  <si>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</si>
  <si>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</si>
  <si>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</si>
  <si>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</si>
  <si>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</si>
  <si>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</si>
  <si>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</si>
  <si>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</si>
  <si>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</si>
  <si>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</si>
  <si>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</si>
  <si>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</si>
  <si>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</si>
  <si>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</si>
  <si>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</si>
  <si>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</si>
  <si>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</si>
  <si>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</si>
  <si>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</si>
  <si>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</si>
  <si>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</si>
  <si>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</si>
  <si>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</si>
  <si>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</si>
  <si>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</si>
  <si>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</si>
  <si>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</si>
  <si>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</si>
  <si>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</si>
  <si>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</si>
  <si>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</si>
  <si>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</si>
  <si>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</si>
  <si>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</si>
  <si>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</si>
  <si>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</si>
  <si>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</si>
  <si>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</si>
  <si>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</si>
  <si>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</si>
  <si>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</si>
  <si>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</si>
  <si>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</si>
  <si>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</si>
  <si>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</si>
  <si>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</si>
  <si>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</si>
  <si>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</si>
  <si>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</si>
  <si>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</si>
  <si>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</si>
  <si>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</si>
  <si>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</si>
  <si>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</si>
  <si>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</si>
  <si>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</si>
  <si>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</si>
  <si>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</si>
  <si>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</si>
  <si>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</si>
  <si>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</si>
  <si>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</si>
  <si>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</si>
  <si>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</si>
  <si>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</si>
  <si>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</si>
  <si>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</si>
  <si>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</si>
  <si>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</si>
  <si>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</si>
  <si>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</si>
  <si>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</si>
  <si>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</si>
  <si>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</si>
  <si>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</si>
  <si>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</si>
  <si>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</si>
  <si>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</si>
  <si>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</si>
  <si>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</si>
  <si>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</si>
  <si>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</si>
  <si>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</si>
  <si>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</si>
  <si>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</si>
  <si>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</si>
  <si>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</si>
  <si>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</si>
  <si>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</si>
  <si>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</si>
  <si>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</si>
  <si>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</si>
  <si>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</si>
  <si>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</si>
  <si>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</si>
  <si>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</si>
  <si>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</si>
  <si>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</si>
  <si>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</si>
  <si>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</si>
  <si>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</si>
  <si>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</si>
  <si>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</si>
  <si>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</si>
  <si>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</si>
  <si>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</si>
  <si>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</si>
  <si>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</si>
  <si>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</si>
  <si>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</si>
  <si>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</si>
  <si>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</si>
  <si>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</si>
  <si>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</si>
  <si>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</si>
  <si>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</si>
  <si>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</si>
  <si>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</si>
  <si>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</si>
  <si>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</si>
  <si>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</si>
  <si>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</si>
  <si>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</si>
  <si>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</si>
  <si>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</si>
  <si>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</si>
  <si>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</si>
  <si>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</si>
  <si>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</si>
  <si>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</si>
  <si>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</si>
  <si>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</si>
  <si>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</si>
  <si>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</si>
  <si>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</si>
  <si>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</si>
  <si>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</si>
  <si>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</si>
  <si>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</si>
  <si>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</si>
  <si>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</si>
  <si>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</si>
  <si>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</si>
  <si>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</si>
  <si>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</si>
  <si>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</si>
  <si>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</si>
  <si>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</si>
  <si>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</si>
  <si>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</si>
  <si>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</si>
  <si>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</si>
  <si>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</si>
  <si>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</si>
  <si>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</si>
  <si>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</si>
  <si>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</si>
  <si>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</si>
  <si>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</si>
  <si>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</si>
  <si>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</si>
  <si>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</si>
  <si>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</si>
  <si>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</si>
  <si>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</si>
  <si>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</si>
  <si>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</si>
  <si>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</si>
  <si>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</si>
  <si>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</si>
  <si>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</si>
  <si>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</si>
  <si>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</si>
  <si>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</si>
  <si>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</si>
  <si>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</si>
  <si>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</si>
  <si>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</si>
  <si>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</si>
  <si>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</si>
  <si>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</si>
  <si>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</si>
  <si>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</si>
  <si>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</si>
  <si>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</si>
  <si>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</si>
  <si>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</si>
  <si>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</si>
  <si>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</si>
  <si>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</si>
  <si>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</si>
  <si>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</si>
  <si>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</si>
  <si>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</si>
  <si>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</si>
  <si>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</si>
  <si>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</si>
  <si>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</si>
  <si>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</si>
  <si>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</si>
  <si>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</si>
  <si>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</si>
  <si>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</si>
  <si>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</si>
  <si>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</si>
  <si>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</si>
  <si>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</si>
  <si>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</si>
  <si>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</si>
  <si>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</si>
  <si>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</si>
  <si>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</si>
  <si>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</si>
  <si>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</si>
  <si>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</si>
  <si>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</si>
  <si>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</si>
  <si>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</si>
  <si>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</si>
  <si>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</si>
  <si>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</si>
  <si>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</si>
  <si>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</si>
  <si>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</si>
  <si>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</si>
  <si>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</si>
  <si>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</si>
  <si>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</si>
  <si>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</si>
  <si>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</si>
  <si>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</si>
  <si>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</si>
  <si>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</si>
  <si>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</si>
  <si>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</si>
  <si>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</si>
  <si>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</si>
  <si>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</si>
  <si>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</si>
  <si>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</si>
  <si>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</si>
  <si>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</si>
  <si>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</si>
  <si>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</si>
  <si>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</si>
  <si>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</si>
  <si>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</si>
  <si>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</si>
  <si>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</si>
  <si>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</si>
  <si>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</si>
  <si>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</si>
  <si>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</si>
  <si>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</si>
  <si>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</si>
  <si>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</si>
  <si>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</si>
  <si>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</si>
  <si>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</si>
  <si>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</si>
  <si>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</si>
  <si>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</si>
  <si>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</si>
  <si>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</si>
  <si>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</si>
  <si>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</si>
  <si>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</si>
  <si>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</si>
  <si>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</si>
  <si>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</si>
  <si>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</si>
  <si>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</si>
  <si>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</si>
  <si>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</si>
  <si>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</si>
  <si>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</si>
  <si>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</si>
  <si>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</si>
  <si>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</si>
  <si>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</si>
  <si>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</si>
  <si>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</si>
  <si>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</si>
  <si>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</si>
  <si>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</si>
  <si>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</si>
  <si>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</si>
  <si>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</si>
  <si>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</si>
  <si>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</si>
  <si>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</si>
  <si>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</si>
  <si>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</si>
  <si>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</si>
  <si>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</si>
  <si>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</si>
  <si>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</si>
  <si>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</si>
  <si>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</si>
  <si>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</si>
  <si>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</si>
  <si>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</si>
  <si>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</si>
  <si>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</si>
  <si>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</si>
  <si>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</si>
  <si>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</si>
  <si>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</si>
  <si>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</si>
  <si>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</si>
  <si>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</si>
  <si>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</si>
  <si>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</si>
  <si>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</si>
  <si>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</si>
  <si>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</si>
  <si>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</si>
  <si>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</si>
  <si>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</si>
  <si>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</si>
  <si>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</si>
  <si>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</si>
  <si>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</si>
  <si>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</si>
  <si>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</si>
  <si>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</si>
  <si>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</si>
  <si>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</si>
  <si>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</si>
  <si>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</si>
  <si>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</si>
  <si>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</si>
  <si>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</si>
  <si>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</si>
  <si>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</si>
  <si>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</si>
  <si>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</si>
  <si>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</si>
  <si>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</si>
  <si>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</si>
  <si>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</si>
  <si>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</si>
  <si>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</si>
  <si>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</si>
  <si>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</si>
  <si>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</si>
  <si>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</si>
  <si>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</si>
  <si>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</si>
  <si>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</si>
  <si>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</si>
  <si>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</si>
  <si>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</si>
  <si>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</si>
  <si>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</si>
  <si>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</si>
  <si>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</si>
  <si>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</si>
  <si>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</si>
  <si>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</si>
  <si>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</si>
  <si>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</si>
  <si>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</si>
  <si>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</si>
  <si>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</si>
  <si>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</si>
  <si>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</si>
  <si>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</si>
  <si>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</si>
  <si>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</si>
  <si>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</si>
  <si>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</si>
  <si>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</si>
  <si>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</si>
  <si>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</si>
  <si>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</si>
  <si>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</si>
  <si>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</si>
  <si>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</si>
  <si>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</si>
  <si>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</si>
  <si>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</si>
  <si>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</si>
  <si>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</si>
  <si>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</si>
  <si>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</si>
  <si>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</si>
  <si>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</si>
  <si>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</si>
  <si>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</si>
  <si>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</si>
  <si>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</si>
  <si>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</si>
  <si>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</si>
  <si>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</si>
  <si>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</si>
  <si>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</si>
  <si>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</si>
  <si>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</si>
  <si>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</si>
  <si>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</si>
  <si>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</si>
  <si>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</si>
  <si>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</si>
  <si>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</si>
  <si>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</si>
  <si>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</si>
  <si>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</si>
  <si>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</si>
  <si>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</si>
  <si>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</si>
  <si>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</si>
  <si>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</si>
  <si>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</si>
  <si>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</si>
  <si>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</si>
  <si>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</si>
  <si>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</si>
  <si>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</si>
  <si>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</si>
  <si>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</si>
  <si>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</si>
  <si>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</si>
  <si>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</si>
  <si>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</si>
  <si>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</si>
  <si>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</si>
  <si>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</si>
  <si>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</si>
  <si>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</si>
  <si>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</si>
  <si>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</si>
  <si>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</si>
  <si>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</si>
  <si>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</si>
  <si>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</si>
  <si>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</si>
  <si>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</si>
  <si>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</si>
  <si>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</si>
  <si>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</si>
  <si>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</si>
  <si>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</si>
  <si>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</si>
  <si>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</si>
  <si>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</si>
  <si>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</si>
  <si>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</si>
  <si>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</si>
  <si>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</si>
  <si>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</si>
  <si>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</si>
  <si>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</si>
  <si>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</si>
  <si>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</si>
  <si>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</si>
  <si>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</si>
  <si>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</si>
  <si>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</si>
  <si>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</si>
  <si>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</si>
  <si>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</si>
  <si>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</si>
  <si>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</si>
  <si>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</si>
  <si>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</si>
  <si>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</si>
  <si>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</si>
  <si>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</si>
  <si>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</si>
  <si>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</si>
  <si>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</si>
  <si>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</si>
  <si>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</si>
  <si>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</si>
  <si>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</si>
  <si>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</si>
  <si>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</si>
  <si>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</si>
  <si>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</si>
  <si>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</si>
  <si>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</si>
  <si>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</si>
  <si>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</si>
  <si>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</si>
  <si>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</si>
  <si>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</si>
  <si>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</si>
  <si>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</si>
  <si>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</si>
  <si>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</si>
  <si>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</si>
  <si>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</si>
  <si>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</si>
  <si>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</si>
  <si>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</si>
  <si>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</si>
  <si>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</si>
  <si>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</si>
  <si>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</si>
  <si>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</si>
  <si>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</si>
  <si>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</si>
  <si>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</si>
  <si>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</si>
  <si>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</si>
  <si>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</si>
  <si>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</si>
  <si>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</si>
  <si>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</si>
  <si>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</si>
  <si>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</si>
  <si>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</si>
  <si>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</si>
  <si>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</si>
  <si>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</si>
  <si>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</si>
  <si>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</si>
  <si>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</si>
  <si>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</si>
  <si>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</si>
  <si>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</si>
  <si>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</si>
  <si>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</si>
  <si>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</si>
  <si>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</si>
  <si>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</si>
  <si>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</si>
  <si>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</si>
  <si>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</si>
  <si>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</si>
  <si>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</si>
  <si>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</si>
  <si>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</si>
  <si>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</si>
  <si>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</si>
  <si>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</si>
  <si>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</si>
  <si>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</si>
  <si>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</si>
  <si>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</si>
  <si>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</si>
  <si>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</si>
  <si>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</si>
  <si>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</si>
  <si>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</si>
  <si>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</si>
  <si>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</si>
  <si>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</si>
  <si>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</si>
  <si>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</si>
  <si>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</si>
  <si>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</si>
  <si>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</si>
  <si>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</si>
  <si>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</si>
  <si>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</si>
  <si>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</si>
  <si>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</si>
  <si>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</si>
  <si>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</si>
  <si>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</si>
  <si>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</si>
  <si>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</si>
  <si>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</si>
  <si>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</si>
  <si>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</si>
  <si>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</si>
  <si>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</si>
  <si>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</si>
  <si>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</si>
  <si>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</si>
  <si>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</si>
  <si>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</si>
  <si>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</si>
  <si>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</si>
  <si>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</si>
  <si>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</si>
  <si>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</si>
  <si>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</si>
  <si>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</si>
  <si>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</si>
  <si>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</si>
  <si>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</si>
  <si>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</si>
  <si>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</si>
  <si>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</si>
  <si>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</si>
  <si>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</si>
  <si>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</si>
  <si>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</si>
  <si>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</si>
  <si>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</si>
  <si>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</si>
  <si>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</si>
  <si>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</si>
  <si>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</si>
  <si>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</si>
  <si>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</si>
  <si>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</si>
  <si>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</si>
  <si>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</si>
  <si>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</si>
  <si>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</si>
  <si>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</si>
  <si>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</si>
  <si>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</si>
  <si>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</si>
  <si>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</si>
  <si>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</si>
  <si>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</si>
  <si>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</si>
  <si>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</si>
  <si>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</si>
  <si>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</si>
  <si>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</si>
  <si>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</si>
  <si>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</si>
  <si>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</si>
  <si>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</si>
  <si>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</si>
  <si>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</si>
  <si>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</si>
  <si>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</si>
  <si>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</si>
  <si>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</si>
  <si>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</si>
  <si>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</si>
  <si>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</si>
  <si>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</si>
  <si>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</si>
  <si>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</si>
  <si>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</si>
  <si>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</si>
  <si>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</si>
  <si>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</si>
  <si>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</si>
  <si>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</si>
  <si>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</si>
  <si>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</si>
  <si>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</si>
  <si>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</si>
  <si>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</si>
  <si>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</si>
  <si>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</si>
  <si>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</si>
  <si>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</si>
  <si>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</si>
  <si>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</si>
  <si>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</si>
  <si>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</si>
  <si>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</si>
  <si>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</si>
  <si>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</si>
  <si>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</si>
  <si>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</si>
  <si>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</si>
  <si>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</si>
  <si>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</si>
  <si>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</si>
  <si>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</si>
  <si>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</si>
  <si>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</si>
  <si>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</si>
  <si>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</si>
  <si>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</si>
  <si>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</si>
  <si>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</si>
  <si>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</si>
  <si>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</si>
  <si>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</si>
  <si>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</si>
  <si>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</si>
  <si>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</si>
  <si>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</si>
  <si>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</si>
  <si>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</si>
  <si>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</si>
  <si>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</si>
  <si>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</si>
  <si>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</si>
  <si>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</si>
  <si>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</si>
  <si>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</si>
  <si>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</si>
  <si>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</si>
  <si>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</si>
  <si>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</si>
  <si>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</si>
  <si>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</si>
  <si>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</si>
  <si>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</si>
  <si>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</si>
  <si>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</si>
  <si>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</si>
  <si>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</si>
  <si>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</si>
  <si>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</si>
  <si>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</si>
  <si>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</si>
  <si>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</si>
  <si>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</si>
  <si>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</si>
  <si>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</si>
  <si>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</si>
  <si>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</si>
  <si>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</si>
  <si>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</si>
  <si>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</si>
  <si>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</si>
  <si>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</si>
  <si>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</si>
  <si>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</si>
  <si>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</si>
  <si>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</si>
  <si>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</si>
  <si>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</si>
  <si>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</si>
  <si>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</si>
  <si>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</si>
  <si>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</si>
  <si>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</si>
  <si>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</si>
  <si>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</si>
  <si>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</si>
  <si>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</si>
  <si>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</si>
  <si>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</si>
  <si>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</si>
  <si>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</si>
  <si>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</si>
  <si>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</si>
  <si>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</si>
  <si>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</si>
  <si>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</si>
  <si>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</si>
  <si>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</si>
  <si>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</si>
  <si>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</si>
  <si>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</si>
  <si>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</si>
  <si>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</si>
  <si>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</si>
  <si>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</si>
  <si>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</si>
  <si>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</si>
  <si>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</si>
  <si>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</si>
  <si>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</si>
  <si>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</si>
  <si>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</si>
  <si>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</si>
  <si>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</si>
  <si>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</si>
  <si>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</si>
  <si>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</si>
  <si>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</si>
  <si>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</si>
  <si>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</si>
  <si>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</si>
  <si>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</si>
  <si>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</si>
  <si>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</si>
  <si>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</si>
  <si>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</si>
  <si>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</si>
  <si>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</si>
  <si>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</si>
  <si>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</si>
  <si>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</si>
  <si>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</si>
  <si>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</si>
  <si>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</si>
  <si>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</si>
  <si>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</si>
  <si>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</si>
  <si>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</si>
  <si>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</si>
  <si>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</si>
  <si>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</si>
  <si>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</si>
  <si>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</si>
  <si>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</si>
  <si>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</si>
  <si>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</si>
  <si>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</si>
  <si>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</si>
  <si>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</si>
  <si>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</si>
  <si>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</si>
  <si>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</si>
  <si>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</si>
  <si>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</si>
  <si>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</si>
  <si>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</si>
  <si>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</si>
  <si>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</si>
  <si>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</si>
  <si>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</si>
  <si>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</si>
  <si>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</si>
  <si>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</si>
  <si>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</si>
  <si>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</si>
  <si>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</si>
  <si>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</si>
  <si>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</si>
  <si>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</si>
  <si>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</si>
  <si>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</si>
  <si>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</si>
  <si>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</si>
  <si>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</si>
  <si>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</si>
  <si>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</si>
  <si>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</si>
  <si>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</si>
  <si>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</si>
  <si>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</si>
  <si>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</si>
  <si>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</si>
  <si>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</si>
  <si>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</si>
  <si>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</si>
  <si>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</si>
  <si>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</si>
  <si>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</si>
  <si>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</si>
  <si>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</si>
  <si>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</si>
  <si>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</si>
  <si>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</si>
  <si>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</si>
  <si>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</si>
  <si>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</si>
  <si>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</si>
  <si>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</si>
  <si>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</si>
  <si>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</si>
  <si>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</si>
  <si>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</si>
  <si>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</si>
  <si>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</si>
  <si>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</si>
  <si>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</si>
  <si>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</si>
  <si>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</si>
  <si>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</si>
  <si>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</si>
  <si>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</si>
  <si>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</si>
  <si>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</si>
  <si>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</si>
  <si>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</si>
  <si>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</si>
  <si>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</si>
  <si>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</si>
  <si>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</si>
  <si>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</si>
  <si>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</si>
  <si>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</si>
  <si>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</si>
  <si>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</si>
  <si>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</si>
  <si>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</si>
  <si>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</si>
  <si>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</si>
  <si>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</si>
  <si>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</si>
  <si>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</si>
  <si>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</si>
  <si>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</si>
  <si>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</si>
  <si>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</si>
  <si>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</si>
  <si>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</si>
  <si>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</si>
  <si>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</si>
  <si>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</si>
  <si>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</si>
  <si>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</si>
  <si>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</si>
  <si>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</si>
  <si>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</si>
  <si>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</si>
  <si>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</si>
  <si>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</si>
  <si>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</si>
  <si>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</si>
  <si>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</si>
  <si>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</si>
  <si>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</si>
  <si>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</si>
  <si>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</si>
  <si>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</si>
  <si>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</si>
  <si>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</si>
  <si>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</si>
  <si>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</si>
  <si>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</si>
  <si>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</si>
  <si>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</si>
  <si>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</si>
  <si>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</si>
  <si>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</si>
  <si>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</si>
  <si>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</si>
  <si>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</si>
  <si>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</si>
  <si>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</si>
  <si>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</si>
  <si>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</si>
  <si>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</si>
  <si>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</si>
  <si>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</si>
  <si>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</si>
  <si>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</si>
  <si>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</si>
  <si>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</si>
  <si>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</si>
  <si>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</si>
  <si>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</si>
  <si>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</si>
  <si>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</si>
  <si>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</si>
  <si>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</si>
  <si>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</si>
  <si>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</si>
  <si>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</si>
  <si>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</si>
  <si>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</si>
  <si>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</si>
  <si>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</si>
  <si>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</si>
  <si>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</si>
  <si>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</si>
  <si>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</si>
  <si>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</si>
  <si>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</si>
  <si>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</si>
  <si>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</si>
  <si>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</si>
  <si>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</si>
  <si>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</si>
  <si>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</si>
  <si>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</si>
  <si>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</si>
  <si>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</si>
  <si>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</si>
  <si>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</si>
  <si>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</si>
  <si>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</si>
  <si>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</si>
  <si>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</si>
  <si>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</si>
  <si>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</si>
  <si>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</si>
  <si>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</si>
  <si>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</si>
  <si>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</si>
  <si>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</si>
  <si>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</si>
  <si>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</si>
  <si>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</si>
  <si>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</si>
  <si>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</si>
  <si>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</si>
  <si>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</si>
  <si>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</si>
  <si>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</si>
  <si>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</si>
  <si>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</si>
  <si>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</si>
  <si>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</si>
  <si>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</si>
  <si>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</si>
  <si>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</si>
  <si>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</si>
  <si>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</si>
  <si>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</si>
  <si>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</si>
  <si>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</si>
  <si>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</si>
  <si>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</si>
  <si>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</si>
  <si>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</si>
  <si>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</si>
  <si>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</si>
  <si>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</si>
  <si>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</si>
  <si>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</si>
  <si>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</si>
  <si>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</si>
  <si>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</si>
  <si>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</si>
  <si>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</si>
  <si>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</si>
  <si>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</si>
  <si>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</si>
  <si>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</si>
  <si>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</si>
  <si>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</si>
  <si>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</si>
  <si>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</si>
  <si>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</si>
  <si>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</si>
  <si>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</si>
  <si>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</si>
  <si>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</si>
  <si>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</si>
  <si>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</si>
  <si>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</si>
  <si>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</si>
  <si>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</si>
  <si>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</si>
  <si>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</si>
  <si>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</si>
  <si>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</si>
  <si>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</si>
  <si>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</si>
  <si>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</si>
  <si>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</si>
  <si>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</si>
  <si>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</si>
  <si>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</si>
  <si>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</si>
  <si>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</si>
  <si>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</si>
  <si>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</si>
  <si>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</si>
  <si>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</si>
  <si>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</si>
  <si>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</si>
  <si>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</si>
  <si>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</si>
  <si>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</si>
  <si>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</si>
  <si>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</si>
  <si>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</si>
  <si>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</si>
  <si>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</si>
  <si>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</si>
  <si>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</si>
  <si>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</si>
  <si>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</si>
  <si>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</si>
  <si>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</si>
  <si>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</si>
  <si>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</si>
  <si>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</si>
  <si>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</si>
  <si>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</si>
  <si>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</si>
  <si>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</si>
  <si>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</si>
  <si>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</si>
  <si>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</si>
  <si>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</si>
  <si>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</si>
  <si>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</si>
  <si>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</si>
  <si>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</si>
  <si>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</si>
  <si>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</si>
  <si>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</si>
  <si>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</si>
  <si>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</si>
  <si>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</si>
  <si>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</si>
  <si>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</si>
  <si>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</si>
  <si>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</si>
  <si>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</si>
  <si>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</si>
  <si>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</si>
  <si>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</si>
  <si>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</si>
  <si>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</si>
  <si>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</si>
  <si>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</si>
  <si>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</si>
  <si>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</si>
  <si>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</si>
  <si>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</si>
  <si>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</si>
  <si>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</si>
  <si>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</si>
  <si>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</si>
  <si>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</si>
  <si>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</si>
  <si>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</si>
  <si>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</si>
  <si>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</si>
  <si>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</si>
  <si>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</si>
  <si>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</si>
  <si>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</si>
  <si>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</si>
  <si>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</si>
  <si>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</si>
  <si>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</si>
  <si>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</si>
  <si>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</si>
  <si>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</si>
  <si>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</si>
  <si>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</si>
  <si>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</si>
  <si>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</si>
  <si>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</si>
  <si>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</si>
  <si>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</si>
  <si>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</si>
  <si>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</si>
  <si>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</si>
  <si>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</si>
  <si>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</si>
  <si>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</si>
  <si>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</si>
  <si>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</si>
  <si>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</si>
  <si>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</si>
  <si>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</si>
  <si>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</si>
  <si>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</si>
  <si>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</si>
  <si>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</si>
  <si>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</si>
  <si>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</si>
  <si>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</si>
  <si>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</si>
  <si>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</si>
  <si>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</si>
  <si>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</si>
  <si>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</si>
  <si>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</si>
  <si>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</si>
  <si>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</si>
  <si>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</si>
  <si>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</si>
  <si>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</si>
  <si>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</si>
  <si>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</si>
  <si>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</si>
  <si>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</si>
  <si>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</si>
  <si>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</si>
  <si>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</si>
  <si>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</si>
  <si>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</si>
  <si>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</si>
  <si>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</si>
  <si>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</si>
  <si>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</si>
  <si>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</si>
  <si>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</si>
  <si>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</si>
  <si>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</si>
  <si>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</si>
  <si>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</si>
  <si>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</si>
  <si>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</si>
  <si>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</si>
  <si>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</si>
  <si>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</si>
  <si>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</si>
  <si>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</si>
  <si>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</si>
  <si>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</si>
  <si>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</si>
  <si>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</si>
  <si>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</si>
  <si>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</si>
  <si>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</si>
  <si>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</si>
  <si>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</si>
  <si>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</si>
  <si>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</si>
  <si>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</si>
  <si>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</si>
  <si>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</si>
  <si>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</si>
  <si>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</si>
  <si>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</si>
  <si>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</si>
  <si>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</si>
  <si>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</si>
  <si>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</si>
  <si>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</si>
  <si>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</si>
  <si>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</si>
  <si>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</si>
  <si>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</si>
  <si>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</si>
  <si>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</si>
  <si>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</si>
  <si>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</si>
  <si>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</si>
  <si>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</si>
  <si>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</si>
  <si>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</si>
  <si>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</si>
  <si>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</si>
  <si>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</si>
  <si>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</si>
  <si>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</si>
  <si>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</si>
  <si>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</si>
  <si>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</si>
  <si>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</si>
  <si>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</si>
  <si>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</si>
  <si>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</si>
  <si>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</si>
  <si>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</si>
  <si>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</si>
  <si>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</si>
  <si>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</si>
  <si>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</si>
  <si>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</si>
  <si>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</si>
  <si>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</si>
  <si>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</si>
  <si>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</si>
  <si>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</si>
  <si>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</si>
  <si>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</si>
  <si>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</si>
  <si>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</si>
  <si>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</si>
  <si>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</si>
  <si>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</si>
  <si>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</si>
  <si>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</si>
  <si>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</si>
  <si>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</si>
  <si>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</si>
  <si>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</si>
  <si>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</si>
  <si>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</si>
  <si>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</si>
  <si>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</si>
  <si>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</si>
  <si>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</si>
  <si>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</si>
  <si>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</si>
  <si>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</si>
  <si>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</si>
  <si>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</si>
  <si>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</si>
  <si>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</si>
  <si>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</si>
  <si>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</si>
  <si>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</si>
  <si>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</si>
  <si>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</si>
  <si>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</si>
  <si>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</si>
  <si>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</si>
  <si>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</si>
  <si>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</si>
  <si>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</si>
  <si>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</si>
  <si>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</si>
  <si>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</si>
  <si>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</si>
  <si>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</si>
  <si>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</si>
  <si>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</si>
  <si>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</si>
  <si>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</si>
  <si>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</si>
  <si>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</si>
  <si>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</si>
  <si>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</si>
  <si>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</si>
  <si>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</si>
  <si>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</si>
  <si>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</si>
  <si>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</si>
  <si>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</si>
  <si>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</si>
  <si>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</si>
  <si>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</si>
  <si>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</si>
  <si>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</si>
  <si>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</si>
  <si>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</si>
  <si>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</si>
  <si>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</si>
  <si>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</si>
  <si>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</si>
  <si>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</si>
  <si>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</si>
  <si>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</si>
  <si>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</si>
  <si>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</si>
  <si>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</si>
  <si>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</si>
  <si>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</si>
  <si>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</si>
  <si>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</si>
  <si>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</si>
  <si>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</si>
  <si>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</si>
  <si>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</si>
  <si>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</si>
  <si>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</si>
  <si>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</si>
  <si>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</si>
  <si>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</si>
  <si>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</si>
  <si>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</si>
  <si>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</si>
  <si>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</si>
  <si>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</si>
  <si>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</si>
  <si>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</si>
  <si>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</si>
  <si>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</si>
  <si>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</si>
  <si>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</si>
  <si>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</si>
  <si>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</si>
  <si>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</si>
  <si>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</si>
  <si>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</si>
  <si>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</si>
  <si>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</si>
  <si>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</si>
  <si>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</si>
  <si>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</si>
  <si>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</si>
  <si>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</si>
  <si>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</si>
  <si>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</si>
  <si>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</si>
  <si>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</si>
  <si>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</si>
  <si>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</si>
  <si>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</si>
  <si>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</si>
  <si>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</si>
  <si>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</si>
  <si>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</si>
  <si>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</si>
  <si>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</si>
  <si>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</si>
  <si>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</si>
  <si>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</si>
  <si>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</si>
  <si>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</si>
  <si>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</si>
  <si>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</si>
  <si>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</si>
  <si>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</si>
  <si>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</si>
  <si>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</si>
  <si>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</si>
  <si>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</si>
  <si>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</si>
  <si>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</si>
  <si>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</si>
  <si>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</si>
  <si>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</si>
  <si>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</si>
  <si>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</si>
  <si>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</si>
  <si>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</si>
  <si>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</si>
  <si>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</si>
  <si>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</si>
  <si>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</si>
  <si>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</si>
  <si>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</si>
  <si>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</si>
  <si>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</si>
  <si>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</si>
  <si>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</si>
  <si>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</si>
  <si>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</si>
  <si>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</si>
  <si>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</si>
  <si>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</si>
  <si>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</si>
  <si>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</si>
  <si>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</si>
  <si>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</si>
  <si>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</si>
  <si>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</si>
  <si>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</si>
  <si>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</si>
  <si>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</si>
  <si>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</si>
  <si>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</si>
  <si>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</si>
  <si>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</si>
  <si>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</si>
  <si>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</si>
  <si>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</si>
  <si>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</si>
  <si>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</si>
  <si>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</si>
  <si>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</si>
  <si>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</si>
  <si>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</si>
  <si>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</si>
  <si>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</si>
  <si>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</si>
  <si>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</si>
  <si>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</si>
  <si>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</si>
  <si>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</si>
  <si>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</si>
  <si>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</si>
  <si>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</si>
  <si>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</si>
  <si>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</si>
  <si>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</si>
  <si>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</si>
  <si>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</si>
  <si>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</si>
  <si>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</si>
  <si>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</si>
  <si>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</si>
  <si>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</si>
  <si>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</si>
  <si>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</si>
  <si>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</si>
  <si>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</si>
  <si>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</si>
  <si>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</si>
  <si>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</si>
  <si>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</si>
  <si>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</si>
  <si>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</si>
  <si>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</si>
  <si>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</si>
  <si>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</si>
  <si>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</si>
  <si>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</si>
  <si>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</si>
  <si>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</si>
  <si>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</si>
  <si>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</si>
  <si>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</si>
  <si>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</si>
  <si>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</si>
  <si>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</si>
  <si>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</si>
  <si>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</si>
  <si>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</si>
  <si>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</si>
  <si>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</si>
  <si>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</si>
  <si>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</si>
  <si>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</si>
  <si>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</si>
  <si>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</si>
  <si>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</si>
  <si>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</si>
  <si>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</si>
  <si>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</si>
  <si>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</si>
  <si>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</si>
  <si>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</si>
  <si>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</si>
  <si>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</si>
  <si>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</si>
  <si>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</si>
  <si>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</si>
  <si>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</si>
  <si>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</si>
  <si>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</si>
  <si>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</si>
  <si>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</si>
  <si>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</si>
  <si>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</si>
  <si>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</si>
  <si>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</si>
  <si>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</si>
  <si>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</si>
  <si>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</si>
  <si>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</si>
  <si>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</si>
  <si>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</si>
  <si>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</si>
  <si>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</si>
  <si>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</si>
  <si>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</si>
  <si>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</si>
  <si>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</si>
  <si>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</si>
  <si>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</si>
  <si>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</si>
  <si>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</si>
  <si>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</si>
  <si>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</si>
  <si>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</si>
  <si>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</si>
  <si>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</si>
  <si>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</si>
  <si>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</si>
  <si>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</si>
  <si>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</si>
  <si>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</si>
  <si>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</si>
  <si>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</si>
  <si>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</si>
  <si>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</si>
  <si>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</si>
  <si>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</si>
  <si>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</si>
  <si>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</si>
  <si>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</si>
  <si>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</si>
  <si>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</si>
  <si>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</si>
  <si>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</si>
  <si>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</si>
  <si>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</si>
  <si>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</si>
  <si>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</si>
  <si>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</si>
  <si>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</si>
  <si>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</si>
  <si>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</si>
  <si>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</si>
  <si>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</si>
  <si>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</si>
  <si>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</si>
  <si>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</si>
  <si>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</si>
  <si>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</si>
  <si>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</si>
  <si>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</si>
  <si>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</si>
  <si>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</si>
  <si>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</si>
  <si>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</si>
  <si>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</si>
  <si>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</si>
  <si>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</si>
  <si>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</si>
  <si>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</si>
  <si>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</si>
  <si>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</si>
  <si>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</si>
  <si>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</si>
  <si>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</si>
  <si>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</si>
  <si>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</si>
  <si>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</si>
  <si>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</si>
  <si>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</si>
  <si>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</si>
  <si>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</si>
  <si>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</si>
  <si>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</si>
  <si>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</si>
  <si>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</si>
  <si>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</si>
  <si>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</si>
  <si>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</si>
  <si>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</si>
  <si>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</si>
  <si>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</si>
  <si>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</si>
  <si>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</si>
  <si>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</si>
  <si>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</si>
  <si>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</si>
  <si>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</si>
  <si>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</si>
  <si>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</si>
  <si>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</si>
  <si>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</si>
  <si>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</si>
  <si>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</si>
  <si>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</si>
  <si>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</si>
  <si>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</si>
  <si>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</si>
  <si>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</si>
  <si>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</si>
  <si>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</si>
  <si>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</si>
  <si>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</si>
  <si>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</si>
  <si>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</si>
  <si>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</si>
  <si>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</si>
  <si>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</si>
  <si>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</si>
  <si>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</si>
  <si>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</si>
  <si>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</si>
  <si>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</si>
  <si>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</si>
  <si>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</si>
  <si>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</si>
  <si>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</si>
  <si>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</si>
  <si>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</si>
  <si>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</si>
  <si>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</si>
  <si>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</si>
  <si>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</si>
  <si>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</si>
  <si>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</si>
  <si>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</si>
  <si>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</si>
  <si>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</si>
  <si>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</si>
  <si>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</si>
  <si>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</si>
  <si>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</si>
  <si>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</si>
  <si>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</si>
  <si>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</si>
  <si>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</si>
  <si>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</si>
  <si>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</si>
  <si>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</si>
  <si>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</si>
  <si>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</si>
  <si>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</si>
  <si>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</si>
  <si>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</si>
  <si>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</si>
  <si>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</si>
  <si>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</si>
  <si>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</si>
  <si>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</si>
  <si>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</si>
  <si>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</si>
  <si>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</si>
  <si>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</si>
  <si>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</si>
  <si>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</si>
  <si>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</si>
  <si>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</si>
  <si>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</si>
  <si>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</si>
  <si>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</si>
  <si>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</si>
  <si>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</si>
  <si>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</si>
  <si>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</si>
  <si>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</si>
  <si>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</si>
  <si>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</si>
  <si>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</si>
  <si>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</si>
  <si>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</si>
  <si>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</si>
  <si>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</si>
  <si>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</si>
  <si>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</si>
  <si>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</si>
  <si>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</si>
  <si>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</si>
  <si>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</si>
  <si>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</si>
  <si>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</si>
  <si>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</si>
  <si>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</si>
  <si>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</si>
  <si>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</si>
  <si>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</si>
  <si>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</si>
  <si>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</si>
  <si>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</si>
  <si>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</si>
  <si>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</si>
  <si>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</si>
  <si>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</si>
  <si>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</si>
  <si>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</si>
  <si>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</si>
  <si>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</si>
  <si>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</si>
  <si>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</si>
  <si>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</si>
  <si>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</si>
  <si>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</si>
  <si>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</si>
  <si>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</si>
  <si>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</si>
  <si>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</si>
  <si>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</si>
  <si>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</si>
  <si>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</si>
  <si>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</si>
  <si>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</si>
  <si>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</si>
  <si>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</si>
  <si>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</si>
  <si>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</si>
  <si>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</si>
  <si>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</si>
  <si>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</si>
  <si>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</si>
  <si>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</si>
  <si>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</si>
  <si>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</si>
  <si>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</si>
  <si>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</si>
  <si>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</si>
  <si>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</si>
  <si>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</si>
  <si>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</si>
  <si>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</si>
  <si>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</si>
  <si>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</si>
  <si>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</si>
  <si>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</si>
  <si>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</si>
  <si>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</si>
  <si>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</si>
  <si>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</si>
  <si>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</si>
  <si>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</si>
  <si>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</si>
  <si>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</si>
  <si>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</si>
  <si>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</si>
  <si>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</si>
  <si>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</si>
  <si>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</si>
  <si>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</si>
  <si>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</si>
  <si>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</si>
  <si>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</si>
  <si>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</si>
  <si>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</si>
  <si>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</si>
  <si>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</si>
  <si>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</si>
  <si>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</si>
  <si>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</si>
  <si>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</si>
  <si>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</si>
  <si>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</si>
  <si>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</si>
  <si>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</si>
  <si>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</si>
  <si>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</si>
  <si>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</si>
  <si>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</si>
  <si>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</si>
  <si>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</si>
  <si>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</si>
  <si>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</si>
  <si>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</si>
  <si>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</si>
  <si>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</si>
  <si>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</si>
  <si>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</si>
  <si>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</si>
  <si>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</si>
  <si>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</si>
  <si>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</si>
  <si>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</si>
  <si>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</si>
  <si>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</si>
  <si>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</si>
  <si>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</si>
  <si>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</si>
  <si>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</si>
  <si>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</si>
  <si>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</si>
  <si>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</si>
  <si>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</si>
  <si>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</si>
  <si>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</si>
  <si>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</si>
  <si>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</si>
  <si>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</si>
  <si>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</si>
  <si>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</si>
  <si>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</si>
  <si>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</si>
  <si>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</si>
  <si>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</si>
  <si>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</si>
  <si>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</si>
  <si>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</si>
  <si>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</si>
  <si>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</si>
  <si>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</si>
  <si>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</si>
  <si>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</si>
  <si>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</si>
  <si>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</si>
  <si>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</si>
  <si>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</si>
  <si>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</si>
  <si>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</si>
  <si>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</si>
  <si>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</si>
  <si>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</si>
  <si>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</si>
  <si>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</si>
  <si>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</si>
  <si>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</si>
  <si>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</si>
  <si>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</si>
  <si>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</si>
  <si>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</si>
  <si>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</si>
  <si>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</si>
  <si>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</si>
  <si>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</si>
  <si>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</si>
  <si>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</si>
  <si>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</si>
  <si>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</si>
  <si>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</si>
  <si>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</si>
  <si>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</si>
  <si>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</si>
  <si>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</si>
  <si>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</si>
  <si>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</si>
  <si>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</si>
  <si>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</si>
  <si>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</si>
  <si>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</si>
  <si>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</si>
  <si>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</si>
  <si>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</si>
  <si>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</si>
  <si>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</si>
  <si>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</si>
  <si>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</si>
  <si>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</si>
  <si>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</si>
  <si>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</si>
  <si>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</si>
  <si>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</si>
  <si>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</si>
  <si>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</si>
  <si>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</si>
  <si>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</si>
  <si>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</si>
  <si>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</si>
  <si>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</si>
  <si>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</si>
  <si>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</si>
  <si>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</si>
  <si>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</si>
  <si>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</si>
  <si>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</si>
  <si>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</si>
  <si>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</si>
  <si>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</si>
  <si>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</si>
  <si>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</si>
  <si>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</si>
  <si>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</si>
  <si>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</si>
  <si>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</si>
  <si>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</si>
  <si>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</si>
  <si>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</si>
  <si>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</si>
  <si>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</si>
  <si>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</si>
  <si>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</si>
  <si>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</si>
  <si>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</si>
  <si>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</si>
  <si>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</si>
  <si>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</si>
  <si>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</si>
  <si>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</si>
  <si>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</si>
  <si>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</si>
  <si>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</si>
  <si>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</si>
  <si>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</si>
  <si>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</si>
  <si>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</si>
  <si>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</si>
  <si>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</si>
  <si>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</si>
  <si>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</si>
  <si>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</si>
  <si>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</si>
  <si>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</si>
  <si>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</si>
  <si>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</si>
  <si>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</si>
  <si>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</si>
  <si>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</si>
  <si>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</si>
  <si>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</si>
  <si>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</si>
  <si>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</si>
  <si>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</si>
  <si>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</si>
  <si>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</si>
  <si>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</si>
  <si>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</si>
  <si>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</si>
  <si>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</si>
  <si>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</si>
  <si>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</si>
  <si>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</si>
  <si>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</si>
  <si>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</si>
  <si>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</si>
  <si>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</si>
  <si>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</si>
  <si>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</si>
  <si>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</si>
  <si>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</si>
  <si>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</si>
  <si>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</si>
  <si>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</si>
  <si>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</si>
  <si>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</si>
  <si>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</si>
  <si>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</si>
  <si>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</si>
  <si>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</si>
  <si>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</si>
  <si>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</si>
  <si>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</si>
  <si>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</si>
  <si>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</si>
  <si>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</si>
  <si>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</si>
  <si>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</si>
  <si>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</si>
  <si>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</si>
  <si>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</si>
  <si>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</si>
  <si>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</si>
  <si>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</si>
  <si>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</si>
  <si>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</si>
  <si>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</si>
  <si>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</si>
  <si>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</si>
  <si>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</si>
  <si>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</si>
  <si>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</si>
  <si>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</si>
  <si>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</si>
  <si>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</si>
  <si>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</si>
  <si>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</si>
  <si>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</si>
  <si>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</si>
  <si>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</si>
  <si>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</si>
  <si>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</si>
  <si>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</si>
  <si>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</si>
  <si>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</si>
  <si>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</si>
  <si>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</si>
  <si>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</si>
  <si>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</si>
  <si>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</si>
  <si>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</si>
  <si>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</si>
  <si>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</si>
  <si>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</si>
  <si>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</si>
  <si>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</si>
  <si>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</si>
  <si>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</si>
  <si>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</si>
  <si>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</si>
  <si>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</si>
  <si>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</si>
  <si>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</si>
  <si>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</si>
  <si>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</si>
  <si>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</si>
  <si>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</si>
  <si>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</si>
  <si>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</si>
  <si>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</si>
  <si>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</si>
  <si>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</si>
  <si>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</si>
  <si>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</si>
  <si>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</si>
  <si>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</si>
  <si>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</si>
  <si>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</si>
  <si>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</si>
  <si>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</si>
  <si>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</si>
  <si>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</si>
  <si>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</si>
  <si>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</si>
  <si>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</si>
  <si>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</si>
  <si>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</si>
  <si>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</si>
  <si>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</si>
  <si>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</si>
  <si>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</si>
  <si>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</si>
  <si>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</si>
  <si>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</si>
  <si>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</si>
  <si>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</si>
  <si>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</si>
  <si>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</si>
  <si>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</si>
  <si>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</si>
  <si>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</si>
  <si>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</si>
  <si>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</si>
  <si>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</si>
  <si>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</si>
  <si>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</si>
  <si>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</si>
  <si>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</si>
  <si>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</si>
  <si>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</si>
  <si>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</si>
  <si>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</si>
  <si>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</si>
  <si>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</si>
  <si>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</si>
  <si>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</si>
  <si>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</si>
  <si>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</si>
  <si>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</si>
  <si>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</si>
  <si>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</si>
  <si>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</si>
  <si>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</si>
  <si>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</si>
  <si>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</si>
  <si>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</si>
  <si>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</si>
  <si>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</si>
  <si>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</si>
  <si>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</si>
  <si>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</si>
  <si>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</si>
  <si>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</si>
  <si>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</si>
  <si>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</si>
  <si>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</si>
  <si>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</si>
  <si>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</si>
  <si>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</si>
  <si>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</si>
  <si>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</si>
  <si>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</si>
  <si>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</si>
  <si>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</si>
  <si>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</si>
  <si>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</si>
  <si>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</si>
  <si>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</si>
  <si>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</si>
  <si>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</si>
  <si>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</si>
  <si>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</si>
  <si>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</si>
  <si>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</si>
  <si>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</si>
  <si>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</si>
  <si>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</si>
  <si>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</si>
  <si>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</si>
  <si>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</si>
  <si>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</si>
  <si>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</si>
  <si>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</si>
  <si>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</si>
  <si>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</si>
  <si>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</si>
  <si>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</si>
  <si>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</si>
  <si>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</si>
  <si>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</si>
  <si>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</si>
  <si>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</si>
  <si>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</si>
  <si>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</si>
  <si>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</si>
  <si>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</si>
  <si>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</si>
  <si>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</si>
  <si>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</si>
  <si>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</si>
  <si>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</si>
  <si>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</si>
  <si>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</si>
  <si>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</si>
  <si>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</si>
  <si>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</si>
  <si>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</si>
  <si>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</si>
  <si>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</si>
  <si>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</si>
  <si>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</si>
  <si>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</si>
  <si>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</si>
  <si>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</si>
  <si>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</si>
  <si>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</si>
  <si>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</si>
  <si>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</si>
  <si>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</si>
  <si>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</si>
  <si>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</si>
  <si>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</si>
  <si>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</si>
  <si>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</si>
  <si>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</si>
  <si>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</si>
  <si>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</si>
  <si>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</si>
  <si>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</si>
  <si>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</si>
  <si>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</si>
  <si>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</si>
  <si>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</si>
  <si>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</si>
  <si>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</si>
  <si>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</si>
  <si>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</si>
  <si>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</si>
  <si>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</si>
  <si>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</si>
  <si>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</si>
  <si>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</si>
  <si>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</si>
  <si>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</si>
  <si>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</si>
  <si>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</si>
  <si>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</si>
  <si>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</si>
  <si>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</si>
  <si>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</si>
  <si>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</si>
  <si>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</si>
  <si>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</si>
  <si>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</si>
  <si>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</si>
  <si>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</si>
  <si>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</si>
  <si>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</si>
  <si>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</si>
  <si>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</si>
  <si>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</si>
  <si>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</si>
  <si>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</si>
  <si>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</si>
  <si>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</si>
  <si>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</si>
  <si>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</si>
  <si>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</si>
  <si>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</si>
  <si>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</si>
  <si>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</si>
  <si>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</si>
  <si>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</si>
  <si>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</si>
  <si>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</si>
  <si>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</si>
  <si>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</si>
  <si>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</si>
  <si>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</si>
  <si>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</si>
  <si>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</si>
  <si>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</si>
  <si>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</si>
  <si>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</si>
  <si>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</si>
  <si>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</si>
  <si>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</si>
  <si>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</si>
  <si>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</si>
  <si>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</si>
  <si>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</si>
  <si>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</si>
  <si>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</si>
  <si>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</si>
  <si>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</si>
  <si>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</si>
  <si>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</si>
  <si>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</si>
  <si>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</si>
  <si>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</si>
  <si>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</si>
  <si>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</si>
  <si>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</si>
  <si>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</si>
  <si>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</si>
  <si>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</si>
  <si>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</si>
  <si>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</si>
  <si>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</si>
  <si>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</si>
  <si>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</si>
  <si>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</si>
  <si>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</si>
  <si>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</si>
  <si>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</si>
  <si>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</si>
  <si>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</si>
  <si>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</si>
  <si>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</si>
  <si>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</si>
  <si>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</si>
  <si>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</si>
  <si>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</si>
  <si>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</si>
  <si>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</si>
  <si>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</si>
  <si>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</si>
  <si>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</si>
  <si>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</si>
  <si>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</si>
  <si>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</si>
  <si>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</si>
  <si>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</si>
  <si>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</si>
  <si>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</si>
  <si>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</si>
  <si>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</si>
  <si>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</si>
  <si>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</si>
  <si>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</si>
  <si>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</si>
  <si>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</si>
  <si>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</si>
  <si>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</si>
  <si>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</si>
  <si>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</si>
  <si>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</si>
  <si>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</si>
  <si>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</si>
  <si>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</si>
  <si>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</si>
  <si>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</si>
  <si>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</si>
  <si>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</si>
  <si>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</si>
  <si>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</si>
  <si>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</si>
  <si>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</si>
  <si>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</si>
  <si>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</si>
  <si>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</si>
  <si>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</si>
  <si>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</si>
  <si>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</si>
  <si>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</si>
  <si>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</si>
  <si>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</si>
  <si>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</si>
  <si>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</si>
  <si>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</si>
  <si>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</si>
  <si>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</si>
  <si>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</si>
  <si>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</si>
  <si>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</si>
  <si>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</si>
  <si>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</si>
  <si>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</si>
  <si>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</si>
  <si>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</si>
  <si>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</si>
  <si>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</si>
  <si>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</si>
  <si>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</si>
  <si>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</si>
  <si>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</si>
  <si>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</si>
  <si>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</si>
  <si>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</si>
  <si>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</si>
  <si>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</si>
  <si>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</si>
  <si>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</si>
  <si>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</si>
  <si>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</si>
  <si>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</si>
  <si>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</si>
  <si>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</si>
  <si>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</si>
  <si>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</si>
  <si>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</si>
  <si>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</si>
  <si>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</si>
  <si>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</si>
  <si>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</si>
  <si>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</si>
  <si>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</si>
  <si>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</si>
  <si>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</si>
  <si>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</si>
  <si>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</si>
  <si>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</si>
  <si>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</si>
  <si>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</si>
  <si>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</si>
  <si>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</si>
  <si>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</si>
  <si>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</si>
  <si>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</si>
  <si>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</si>
  <si>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</si>
  <si>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</si>
  <si>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</si>
  <si>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</si>
  <si>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</si>
  <si>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</si>
  <si>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</si>
  <si>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</si>
  <si>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</si>
  <si>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</si>
  <si>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</si>
  <si>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</si>
  <si>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</si>
  <si>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</si>
  <si>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</si>
  <si>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</si>
  <si>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</si>
  <si>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</si>
  <si>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</si>
  <si>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</si>
  <si>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</si>
  <si>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</si>
  <si>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</si>
  <si>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</si>
  <si>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</si>
  <si>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</si>
  <si>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</si>
  <si>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</si>
  <si>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</si>
  <si>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</si>
  <si>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</si>
  <si>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</si>
  <si>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</si>
  <si>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</si>
  <si>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</si>
  <si>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</si>
  <si>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</si>
  <si>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</si>
  <si>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</si>
  <si>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</si>
  <si>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</si>
  <si>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</si>
  <si>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</si>
  <si>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</si>
  <si>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</si>
  <si>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</si>
  <si>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</si>
  <si>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</si>
  <si>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</si>
  <si>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</si>
  <si>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</si>
  <si>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</si>
  <si>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</si>
  <si>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</si>
  <si>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</si>
  <si>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</si>
  <si>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</si>
  <si>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</si>
  <si>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</si>
  <si>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</si>
  <si>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</si>
  <si>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</si>
  <si>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</si>
  <si>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</si>
  <si>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</si>
  <si>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</si>
  <si>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</si>
  <si>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</si>
  <si>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</si>
  <si>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</si>
  <si>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</si>
  <si>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</si>
  <si>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</si>
  <si>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</si>
  <si>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</si>
  <si>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</si>
  <si>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</si>
  <si>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</si>
  <si>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</si>
  <si>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</si>
  <si>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</si>
  <si>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</si>
  <si>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</si>
  <si>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</si>
  <si>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</si>
  <si>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</si>
  <si>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</si>
  <si>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</si>
  <si>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</si>
  <si>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</si>
  <si>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</si>
  <si>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</si>
  <si>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</si>
  <si>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</si>
  <si>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</si>
  <si>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</si>
  <si>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</si>
  <si>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</si>
  <si>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</si>
  <si>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</si>
  <si>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</si>
  <si>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</si>
  <si>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</si>
  <si>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</si>
  <si>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</si>
  <si>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</si>
  <si>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</si>
  <si>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</si>
  <si>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</si>
  <si>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</si>
  <si>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</si>
  <si>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</si>
  <si>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</si>
  <si>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</si>
  <si>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</si>
  <si>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</si>
  <si>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</si>
  <si>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</si>
  <si>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</si>
  <si>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</si>
  <si>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</si>
  <si>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</si>
  <si>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</si>
  <si>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</si>
  <si>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</si>
  <si>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</si>
  <si>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</si>
  <si>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</si>
  <si>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</si>
  <si>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</si>
  <si>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</si>
  <si>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</si>
  <si>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</si>
  <si>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</si>
  <si>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</si>
  <si>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</si>
  <si>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</si>
  <si>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</si>
  <si>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</si>
  <si>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</si>
  <si>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</si>
  <si>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</si>
  <si>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</si>
  <si>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</si>
  <si>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</si>
  <si>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</si>
  <si>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</si>
  <si>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</si>
  <si>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</si>
  <si>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</si>
  <si>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</si>
  <si>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</si>
  <si>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</si>
  <si>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</si>
  <si>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</si>
  <si>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</si>
  <si>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</si>
  <si>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</si>
  <si>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</si>
  <si>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</si>
  <si>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</si>
  <si>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</si>
  <si>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</si>
  <si>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</si>
  <si>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</si>
  <si>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</si>
  <si>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</si>
  <si>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</si>
  <si>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</si>
  <si>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</si>
  <si>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</si>
  <si>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</si>
  <si>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</si>
  <si>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</si>
  <si>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</si>
  <si>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</si>
  <si>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</si>
  <si>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</si>
  <si>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</si>
  <si>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</si>
  <si>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</si>
  <si>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</si>
  <si>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</si>
  <si>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</si>
  <si>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</si>
  <si>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</si>
  <si>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</si>
  <si>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</si>
  <si>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</si>
  <si>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</si>
  <si>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</si>
  <si>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</si>
  <si>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</si>
  <si>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</si>
  <si>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</si>
  <si>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</si>
  <si>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</si>
  <si>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</si>
  <si>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</si>
  <si>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</si>
  <si>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</si>
  <si>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</si>
  <si>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</si>
  <si>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</si>
  <si>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</si>
  <si>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</si>
  <si>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</si>
  <si>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</si>
  <si>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</si>
  <si>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</si>
  <si>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</si>
  <si>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</si>
  <si>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</si>
  <si>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</si>
  <si>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</si>
  <si>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</si>
  <si>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</si>
  <si>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</si>
  <si>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</si>
  <si>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</si>
  <si>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</si>
  <si>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</si>
  <si>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</si>
  <si>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</si>
  <si>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</si>
  <si>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</si>
  <si>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</si>
  <si>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</si>
  <si>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</si>
  <si>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</si>
  <si>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</si>
  <si>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</si>
  <si>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</si>
  <si>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</si>
  <si>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</si>
  <si>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</si>
  <si>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</si>
  <si>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</si>
  <si>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</si>
  <si>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</si>
  <si>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</si>
  <si>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</si>
  <si>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</si>
  <si>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</si>
  <si>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</si>
  <si>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</si>
  <si>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</si>
  <si>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</si>
  <si>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</si>
  <si>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</si>
  <si>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</si>
  <si>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</si>
  <si>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</si>
  <si>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</si>
  <si>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</si>
  <si>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</si>
  <si>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</si>
  <si>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</si>
  <si>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</si>
  <si>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</si>
  <si>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</si>
  <si>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</si>
  <si>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</si>
  <si>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</si>
  <si>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</si>
  <si>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</si>
  <si>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</si>
  <si>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</si>
  <si>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</si>
  <si>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</si>
  <si>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</si>
  <si>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</si>
  <si>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</si>
  <si>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</si>
  <si>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</si>
  <si>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</si>
  <si>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</si>
  <si>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</si>
  <si>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</si>
  <si>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</si>
  <si>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</si>
  <si>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</si>
  <si>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</si>
  <si>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</si>
  <si>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</si>
  <si>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</si>
  <si>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</si>
  <si>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</si>
  <si>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</si>
  <si>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</si>
  <si>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</si>
  <si>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</si>
  <si>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</si>
  <si>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</si>
  <si>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</si>
  <si>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</si>
  <si>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</si>
  <si>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</si>
  <si>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</si>
  <si>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</si>
  <si>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</si>
  <si>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</si>
  <si>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</si>
  <si>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</si>
  <si>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</si>
  <si>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</si>
  <si>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</si>
  <si>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</si>
  <si>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</si>
  <si>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</si>
  <si>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</si>
  <si>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</si>
  <si>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</si>
  <si>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</si>
  <si>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</si>
  <si>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</si>
  <si>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</si>
  <si>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</si>
  <si>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</si>
  <si>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</si>
  <si>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</si>
  <si>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</si>
  <si>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</si>
  <si>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</si>
  <si>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</si>
  <si>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</si>
  <si>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</si>
  <si>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</si>
  <si>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</si>
  <si>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</si>
  <si>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</si>
  <si>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</si>
  <si>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</si>
  <si>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</si>
  <si>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</si>
  <si>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</si>
  <si>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</si>
  <si>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</si>
  <si>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</si>
  <si>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</si>
  <si>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</si>
  <si>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</si>
  <si>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</si>
  <si>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</si>
  <si>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</si>
  <si>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</si>
  <si>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</si>
  <si>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</si>
  <si>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</si>
  <si>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</si>
  <si>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</si>
  <si>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</si>
  <si>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</si>
  <si>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</si>
  <si>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</si>
  <si>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</si>
  <si>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</si>
  <si>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</si>
  <si>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</si>
  <si>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</si>
  <si>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</si>
  <si>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</si>
  <si>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</si>
  <si>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</si>
  <si>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</si>
  <si>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</si>
  <si>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</si>
  <si>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</si>
  <si>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</si>
  <si>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</si>
  <si>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</si>
  <si>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</si>
  <si>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</si>
  <si>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</si>
  <si>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</si>
  <si>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</si>
  <si>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</si>
  <si>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</si>
  <si>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</si>
  <si>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</si>
  <si>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</si>
  <si>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</si>
  <si>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</si>
  <si>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</si>
  <si>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</si>
  <si>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</si>
  <si>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</si>
  <si>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</si>
  <si>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</si>
  <si>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</si>
  <si>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</si>
  <si>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</si>
  <si>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</si>
  <si>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</si>
  <si>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</si>
  <si>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</si>
  <si>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</si>
  <si>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</si>
  <si>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</si>
  <si>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</si>
  <si>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</si>
  <si>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</si>
  <si>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</si>
  <si>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</si>
  <si>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</si>
  <si>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</si>
  <si>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</si>
  <si>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</si>
  <si>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</si>
  <si>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</si>
  <si>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</si>
  <si>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</si>
  <si>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</si>
  <si>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</si>
  <si>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</si>
  <si>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</si>
  <si>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</si>
  <si>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</si>
  <si>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</si>
  <si>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</si>
  <si>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</si>
  <si>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</si>
  <si>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</si>
  <si>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</si>
  <si>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</si>
  <si>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</si>
  <si>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</si>
  <si>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</si>
  <si>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</si>
  <si>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</si>
  <si>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</si>
  <si>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</si>
  <si>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</si>
  <si>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</si>
  <si>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</si>
  <si>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</si>
  <si>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</si>
  <si>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</si>
  <si>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</si>
  <si>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</si>
  <si>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</si>
  <si>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</si>
  <si>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</si>
  <si>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</si>
  <si>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</si>
  <si>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</si>
  <si>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</si>
  <si>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</si>
  <si>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</si>
  <si>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</si>
  <si>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</si>
  <si>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</si>
  <si>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</si>
  <si>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</si>
  <si>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</si>
  <si>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</si>
  <si>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</si>
  <si>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</si>
  <si>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</si>
  <si>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</si>
  <si>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</si>
  <si>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</si>
  <si>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</si>
  <si>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</si>
  <si>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</si>
  <si>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</si>
  <si>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</si>
  <si>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</si>
  <si>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</si>
  <si>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</si>
  <si>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</si>
  <si>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</si>
  <si>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</si>
  <si>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</si>
  <si>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</si>
  <si>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</si>
  <si>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</si>
  <si>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</si>
  <si>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</si>
  <si>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</si>
  <si>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</si>
  <si>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</si>
  <si>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</si>
  <si>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</si>
  <si>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</si>
  <si>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</si>
  <si>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</si>
  <si>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</si>
  <si>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</si>
  <si>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</si>
  <si>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</si>
  <si>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</si>
  <si>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</si>
  <si>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</si>
  <si>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</si>
  <si>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</si>
  <si>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</si>
  <si>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</si>
  <si>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</si>
  <si>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</si>
  <si>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</si>
  <si>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</si>
  <si>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</si>
  <si>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</si>
  <si>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</si>
  <si>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</si>
  <si>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</si>
  <si>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</si>
  <si>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</si>
  <si>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</si>
  <si>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</si>
  <si>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</si>
  <si>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</si>
  <si>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</si>
  <si>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</si>
  <si>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</si>
  <si>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</si>
  <si>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</si>
  <si>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</si>
  <si>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</si>
  <si>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</si>
  <si>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</si>
  <si>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</si>
  <si>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</si>
  <si>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</si>
  <si>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</si>
  <si>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</si>
  <si>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</si>
  <si>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</si>
  <si>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</si>
  <si>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</si>
  <si>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</si>
  <si>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</si>
  <si>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</si>
  <si>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</si>
  <si>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</si>
  <si>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</si>
  <si>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</si>
  <si>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</si>
  <si>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</si>
  <si>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</si>
  <si>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</si>
  <si>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</si>
  <si>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</si>
  <si>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</si>
  <si>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</si>
  <si>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</si>
  <si>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</si>
  <si>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</si>
  <si>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</si>
  <si>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</si>
  <si>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</si>
  <si>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</si>
  <si>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</si>
  <si>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</si>
  <si>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</si>
  <si>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</si>
  <si>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</si>
  <si>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</si>
  <si>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</si>
  <si>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</si>
  <si>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</si>
  <si>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</si>
  <si>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</si>
  <si>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</si>
  <si>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</si>
  <si>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</si>
  <si>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</si>
  <si>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</si>
  <si>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</si>
  <si>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</si>
  <si>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</si>
  <si>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</si>
  <si>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</si>
  <si>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</si>
  <si>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</si>
  <si>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</si>
  <si>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</si>
  <si>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</si>
  <si>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</si>
  <si>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</si>
  <si>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</si>
  <si>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</si>
  <si>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</si>
  <si>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</si>
  <si>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</si>
  <si>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</si>
  <si>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</si>
  <si>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</si>
  <si>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</si>
  <si>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</si>
  <si>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</si>
  <si>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</si>
  <si>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</si>
  <si>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</si>
  <si>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</si>
  <si>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</si>
  <si>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</si>
  <si>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</si>
  <si>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</si>
  <si>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</si>
  <si>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</si>
  <si>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</si>
  <si>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</si>
  <si>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</si>
  <si>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</si>
  <si>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</si>
  <si>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</si>
  <si>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</si>
  <si>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</si>
  <si>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</si>
  <si>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</si>
  <si>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</si>
  <si>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</si>
  <si>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</si>
  <si>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</si>
  <si>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</si>
  <si>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</si>
  <si>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</si>
  <si>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</si>
  <si>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</si>
  <si>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</si>
  <si>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</si>
  <si>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</si>
  <si>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</si>
  <si>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</si>
  <si>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</si>
  <si>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</si>
  <si>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</si>
  <si>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</si>
  <si>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</si>
  <si>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</si>
  <si>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</si>
  <si>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</si>
  <si>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</si>
  <si>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</si>
  <si>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</si>
  <si>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</si>
  <si>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</si>
  <si>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</si>
  <si>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</si>
  <si>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</si>
  <si>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</si>
  <si>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</si>
  <si>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</si>
  <si>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</si>
  <si>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</si>
  <si>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</si>
  <si>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</si>
  <si>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</si>
  <si>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</si>
  <si>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</si>
  <si>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</si>
  <si>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</si>
  <si>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</si>
  <si>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</si>
  <si>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</si>
  <si>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</si>
  <si>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</si>
  <si>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</si>
  <si>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</si>
  <si>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</si>
  <si>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</si>
  <si>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</si>
  <si>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</si>
  <si>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</si>
  <si>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</si>
  <si>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</si>
  <si>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</si>
  <si>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</si>
  <si>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</si>
  <si>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</si>
  <si>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</si>
  <si>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</si>
  <si>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</si>
  <si>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</si>
  <si>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</si>
  <si>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</si>
  <si>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</si>
  <si>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</si>
  <si>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</si>
  <si>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</si>
  <si>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</si>
  <si>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</si>
  <si>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</si>
  <si>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</si>
  <si>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</si>
  <si>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</si>
  <si>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</si>
  <si>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</si>
  <si>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</si>
  <si>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</si>
  <si>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</si>
  <si>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</si>
  <si>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</si>
  <si>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</si>
  <si>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</si>
  <si>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</si>
  <si>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</si>
  <si>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</si>
  <si>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</si>
  <si>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</si>
  <si>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</si>
  <si>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</si>
  <si>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</si>
  <si>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</si>
  <si>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</si>
  <si>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</si>
  <si>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</si>
  <si>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</si>
  <si>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</si>
  <si>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</si>
  <si>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</si>
  <si>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</si>
  <si>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</si>
  <si>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</si>
  <si>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</si>
  <si>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</si>
  <si>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</si>
  <si>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</si>
  <si>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</si>
  <si>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</si>
  <si>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</si>
  <si>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</si>
  <si>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</si>
  <si>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</si>
  <si>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</si>
  <si>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</si>
  <si>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</si>
  <si>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</si>
  <si>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</si>
  <si>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</si>
  <si>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</si>
  <si>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</si>
  <si>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</si>
  <si>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</si>
  <si>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</si>
  <si>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</si>
  <si>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</si>
  <si>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</si>
  <si>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</si>
  <si>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</si>
  <si>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</si>
  <si>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</si>
  <si>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</si>
  <si>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</si>
  <si>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</si>
  <si>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</si>
  <si>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</si>
  <si>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</si>
  <si>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</si>
  <si>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</si>
  <si>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</si>
  <si>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</si>
  <si>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</si>
  <si>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</si>
  <si>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</si>
  <si>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</si>
  <si>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</si>
  <si>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</si>
  <si>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</si>
  <si>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</si>
  <si>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</si>
  <si>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</si>
  <si>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</si>
  <si>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</si>
  <si>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</si>
  <si>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</si>
  <si>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</si>
  <si>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</si>
  <si>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</si>
  <si>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</si>
  <si>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</si>
  <si>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</si>
  <si>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</si>
  <si>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</si>
  <si>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</si>
  <si>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</si>
  <si>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</si>
  <si>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</si>
  <si>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</si>
  <si>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</si>
  <si>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</si>
  <si>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</si>
  <si>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</si>
  <si>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</si>
  <si>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</si>
  <si>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</si>
  <si>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</si>
  <si>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</si>
  <si>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</si>
  <si>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</si>
  <si>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</si>
  <si>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</si>
  <si>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</si>
  <si>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</si>
  <si>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</si>
  <si>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</si>
  <si>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</si>
  <si>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</si>
  <si>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</si>
  <si>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</si>
  <si>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</si>
  <si>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</si>
  <si>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</si>
  <si>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</si>
  <si>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</si>
  <si>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</si>
  <si>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</si>
  <si>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</si>
  <si>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</si>
  <si>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</si>
  <si>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</si>
  <si>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</si>
  <si>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</si>
  <si>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</si>
  <si>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</si>
  <si>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</si>
  <si>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</si>
  <si>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</si>
  <si>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</si>
  <si>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</si>
  <si>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</si>
  <si>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</si>
  <si>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</si>
  <si>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</si>
  <si>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</si>
  <si>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</si>
  <si>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</si>
  <si>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</si>
  <si>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</si>
  <si>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</si>
  <si>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</si>
  <si>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</si>
  <si>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</si>
  <si>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</si>
  <si>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</si>
  <si>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</si>
  <si>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</si>
  <si>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</si>
  <si>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</si>
  <si>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</si>
  <si>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</si>
  <si>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</si>
  <si>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</si>
  <si>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</si>
  <si>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</si>
  <si>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</si>
  <si>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</si>
  <si>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</si>
  <si>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</si>
  <si>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</si>
  <si>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</si>
  <si>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</si>
  <si>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</si>
  <si>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</si>
  <si>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</si>
  <si>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</si>
  <si>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</si>
  <si>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</si>
  <si>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</si>
  <si>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</si>
  <si>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</si>
  <si>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</si>
  <si>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</si>
  <si>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</si>
  <si>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</si>
  <si>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</si>
  <si>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</si>
  <si>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</si>
  <si>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</si>
  <si>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</si>
  <si>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</si>
  <si>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</si>
  <si>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</si>
  <si>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</si>
  <si>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</si>
  <si>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</si>
  <si>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</si>
  <si>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</si>
  <si>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</si>
  <si>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</si>
  <si>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</si>
  <si>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</si>
  <si>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</si>
  <si>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</si>
  <si>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</si>
  <si>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</si>
  <si>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</si>
  <si>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</si>
  <si>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</si>
  <si>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</si>
  <si>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</si>
  <si>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</si>
  <si>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</si>
  <si>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</si>
  <si>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</si>
  <si>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</si>
  <si>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</si>
  <si>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</si>
  <si>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</si>
  <si>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</si>
  <si>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</si>
  <si>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</si>
  <si>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</si>
  <si>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</si>
  <si>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</si>
  <si>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</si>
  <si>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</si>
  <si>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</si>
  <si>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</si>
  <si>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</si>
  <si>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</si>
  <si>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</si>
  <si>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</si>
  <si>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</si>
  <si>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</si>
  <si>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</si>
  <si>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</si>
  <si>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</si>
  <si>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</si>
  <si>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</si>
  <si>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</si>
  <si>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</si>
  <si>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</si>
  <si>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</si>
  <si>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</si>
  <si>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</si>
  <si>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</si>
  <si>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</si>
  <si>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</si>
  <si>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</si>
  <si>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</si>
  <si>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</si>
  <si>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</si>
  <si>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</si>
  <si>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</si>
  <si>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</si>
  <si>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</si>
  <si>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</si>
  <si>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</si>
  <si>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</si>
  <si>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</si>
  <si>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</si>
  <si>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</si>
  <si>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</si>
  <si>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</si>
  <si>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</si>
  <si>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</si>
  <si>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</si>
  <si>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</si>
  <si>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</si>
  <si>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</si>
  <si>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</si>
  <si>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</si>
  <si>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</si>
  <si>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</si>
  <si>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</si>
  <si>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</si>
  <si>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</si>
  <si>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</si>
  <si>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</si>
  <si>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</si>
  <si>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</si>
  <si>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</si>
  <si>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</si>
  <si>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</si>
  <si>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</si>
  <si>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</si>
  <si>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</si>
  <si>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</si>
  <si>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</si>
  <si>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</si>
  <si>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</si>
  <si>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</si>
  <si>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</si>
  <si>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</si>
  <si>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</si>
  <si>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</si>
  <si>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</si>
  <si>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</si>
  <si>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</si>
  <si>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</si>
  <si>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</si>
  <si>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</si>
  <si>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</si>
  <si>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</si>
  <si>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</si>
  <si>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</si>
  <si>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</si>
  <si>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</si>
  <si>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</si>
  <si>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</si>
  <si>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</si>
  <si>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</si>
  <si>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</si>
  <si>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</si>
  <si>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</si>
  <si>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</si>
  <si>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</si>
  <si>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</si>
  <si>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</si>
  <si>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</si>
  <si>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</si>
  <si>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</si>
  <si>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</si>
  <si>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</si>
  <si>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</si>
  <si>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</si>
  <si>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</si>
  <si>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</si>
  <si>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</si>
  <si>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</si>
  <si>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</si>
  <si>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</si>
  <si>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</si>
  <si>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</si>
  <si>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</si>
  <si>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</si>
  <si>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</si>
  <si>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</si>
  <si>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</si>
  <si>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</si>
  <si>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</si>
  <si>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</si>
  <si>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</si>
  <si>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</si>
  <si>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</si>
  <si>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</si>
  <si>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</si>
  <si>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</si>
  <si>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</si>
  <si>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</si>
  <si>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</si>
  <si>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</si>
  <si>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</si>
  <si>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</si>
  <si>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</si>
  <si>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</si>
  <si>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</si>
  <si>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</si>
  <si>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</si>
  <si>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</si>
  <si>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</si>
  <si>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</si>
  <si>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</si>
  <si>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</si>
  <si>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</si>
  <si>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</si>
  <si>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</si>
  <si>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</si>
  <si>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</si>
  <si>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</si>
  <si>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</si>
  <si>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</si>
  <si>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</si>
  <si>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</si>
  <si>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</si>
  <si>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</si>
  <si>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</si>
  <si>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</si>
  <si>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</si>
  <si>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</si>
  <si>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</si>
  <si>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</si>
  <si>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</si>
  <si>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</si>
  <si>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</si>
  <si>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</si>
  <si>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</si>
  <si>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</si>
  <si>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</si>
  <si>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</si>
  <si>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</si>
  <si>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</si>
  <si>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</si>
  <si>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</si>
  <si>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</si>
  <si>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</si>
  <si>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</si>
  <si>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</si>
  <si>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</si>
  <si>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</si>
  <si>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</si>
  <si>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</si>
  <si>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</si>
  <si>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</si>
  <si>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</si>
  <si>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</si>
  <si>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</si>
  <si>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</si>
  <si>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</si>
  <si>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</si>
  <si>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</si>
  <si>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</si>
  <si>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</si>
  <si>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</si>
  <si>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</si>
  <si>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</si>
  <si>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</si>
  <si>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</si>
  <si>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</si>
  <si>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</si>
  <si>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</si>
  <si>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</si>
  <si>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</si>
  <si>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</si>
  <si>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</si>
  <si>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</si>
  <si>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</si>
  <si>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</si>
  <si>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</si>
  <si>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</si>
  <si>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</si>
  <si>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</si>
  <si>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</si>
  <si>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</si>
  <si>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</si>
  <si>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</si>
  <si>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</si>
  <si>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</si>
  <si>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</si>
  <si>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</si>
  <si>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</si>
  <si>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</si>
  <si>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</si>
  <si>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</si>
  <si>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</si>
  <si>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</si>
  <si>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</si>
  <si>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</si>
  <si>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</si>
  <si>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</si>
  <si>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</si>
  <si>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</si>
  <si>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</si>
  <si>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</si>
  <si>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</si>
  <si>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</si>
  <si>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</si>
  <si>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</si>
  <si>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</si>
  <si>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</si>
  <si>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</si>
  <si>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</si>
  <si>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</si>
  <si>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</si>
  <si>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</si>
  <si>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</si>
  <si>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</si>
  <si>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</si>
  <si>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</si>
  <si>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</si>
  <si>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</si>
  <si>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</si>
  <si>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</si>
  <si>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</si>
  <si>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</si>
  <si>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</si>
  <si>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</si>
  <si>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</si>
  <si>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</si>
  <si>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</si>
  <si>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</si>
  <si>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</si>
  <si>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</si>
  <si>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</si>
  <si>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</si>
  <si>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</si>
  <si>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</si>
  <si>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</si>
  <si>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</si>
  <si>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</si>
  <si>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</si>
  <si>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</si>
  <si>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</si>
  <si>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</si>
  <si>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</si>
  <si>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</si>
  <si>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</si>
  <si>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</si>
  <si>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</si>
  <si>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</si>
  <si>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</si>
  <si>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</si>
  <si>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</si>
  <si>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</si>
  <si>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</si>
  <si>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</si>
  <si>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</si>
  <si>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</si>
  <si>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</si>
  <si>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</si>
  <si>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</si>
  <si>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</si>
  <si>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</si>
  <si>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</si>
  <si>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</si>
  <si>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</si>
  <si>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</si>
  <si>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</si>
  <si>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</si>
  <si>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</si>
  <si>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</si>
  <si>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</si>
  <si>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</si>
  <si>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</si>
  <si>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</si>
  <si>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</si>
  <si>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</si>
  <si>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</si>
  <si>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</si>
  <si>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</si>
  <si>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</si>
  <si>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</si>
  <si>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</si>
  <si>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</si>
  <si>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</si>
  <si>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</si>
  <si>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</si>
  <si>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</si>
  <si>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</si>
  <si>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</si>
  <si>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</si>
  <si>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</si>
  <si>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</si>
  <si>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</si>
  <si>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</si>
  <si>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</si>
  <si>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</si>
  <si>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</si>
  <si>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</si>
  <si>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</si>
  <si>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</si>
  <si>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</si>
  <si>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</si>
  <si>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</si>
  <si>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</si>
  <si>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</si>
  <si>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</si>
  <si>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</si>
  <si>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</si>
  <si>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</si>
  <si>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</si>
  <si>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</si>
  <si>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</si>
  <si>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</si>
  <si>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</si>
  <si>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</si>
  <si>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</si>
  <si>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</si>
  <si>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</si>
  <si>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</si>
  <si>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</si>
  <si>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</si>
  <si>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</si>
  <si>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</si>
  <si>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</si>
  <si>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</si>
  <si>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</si>
  <si>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</si>
  <si>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</si>
  <si>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</si>
  <si>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</si>
  <si>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</si>
  <si>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</si>
  <si>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</si>
  <si>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</si>
  <si>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</si>
  <si>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</si>
  <si>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</si>
  <si>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</si>
  <si>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</si>
  <si>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</si>
  <si>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</si>
  <si>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</si>
  <si>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</si>
  <si>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</si>
  <si>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</si>
  <si>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</si>
  <si>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</si>
  <si>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</si>
  <si>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</si>
  <si>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</si>
  <si>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</si>
  <si>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</si>
  <si>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</si>
  <si>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</si>
  <si>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</si>
  <si>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</si>
  <si>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</si>
  <si>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</si>
  <si>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</si>
  <si>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</si>
  <si>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</si>
  <si>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</si>
  <si>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</si>
  <si>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</si>
  <si>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</si>
  <si>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</si>
  <si>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</si>
  <si>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</si>
  <si>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</si>
  <si>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</si>
  <si>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</si>
  <si>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</si>
  <si>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</si>
  <si>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</si>
  <si>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</si>
  <si>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</si>
  <si>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</si>
  <si>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</si>
  <si>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</si>
  <si>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</si>
  <si>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</si>
  <si>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</si>
  <si>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</si>
  <si>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</si>
  <si>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</si>
  <si>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</si>
  <si>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</si>
  <si>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</si>
  <si>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</si>
  <si>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</si>
  <si>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</si>
  <si>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</si>
  <si>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</si>
  <si>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</si>
  <si>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</si>
  <si>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</si>
  <si>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</si>
  <si>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</si>
  <si>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</si>
  <si>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</si>
  <si>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</si>
  <si>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</si>
  <si>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</si>
  <si>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</si>
  <si>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</si>
  <si>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</si>
  <si>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</si>
  <si>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</si>
  <si>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</si>
  <si>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</si>
  <si>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</si>
  <si>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</si>
  <si>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</si>
  <si>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</si>
  <si>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</si>
  <si>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</si>
  <si>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</si>
  <si>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</si>
  <si>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</si>
  <si>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</si>
  <si>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</si>
  <si>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</si>
  <si>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</si>
  <si>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</si>
  <si>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</si>
  <si>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</si>
  <si>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</si>
  <si>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</si>
  <si>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</si>
  <si>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</si>
  <si>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</si>
  <si>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</si>
  <si>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</si>
  <si>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</si>
  <si>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</si>
  <si>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</si>
  <si>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</si>
  <si>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</si>
  <si>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</si>
  <si>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</si>
  <si>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</si>
  <si>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</si>
  <si>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</si>
  <si>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</si>
  <si>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</si>
  <si>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</si>
  <si>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</si>
  <si>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</si>
  <si>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</si>
  <si>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</si>
  <si>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</si>
  <si>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</si>
  <si>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</si>
  <si>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</si>
  <si>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</si>
  <si>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</si>
  <si>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</si>
  <si>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</si>
  <si>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</si>
  <si>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</si>
  <si>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</si>
  <si>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</si>
  <si>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</si>
  <si>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</si>
  <si>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</si>
  <si>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</si>
  <si>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</si>
  <si>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</si>
  <si>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</si>
  <si>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</si>
  <si>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</si>
  <si>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</si>
  <si>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</si>
  <si>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</si>
  <si>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</si>
  <si>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</si>
  <si>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</si>
  <si>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</si>
  <si>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</si>
  <si>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</si>
  <si>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</si>
  <si>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</si>
  <si>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</si>
  <si>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</si>
  <si>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</si>
  <si>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</si>
  <si>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</si>
  <si>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</si>
  <si>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</si>
  <si>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</si>
  <si>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</si>
  <si>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</si>
  <si>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</si>
  <si>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</si>
  <si>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</si>
  <si>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</si>
  <si>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</si>
  <si>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</si>
  <si>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</si>
  <si>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</si>
  <si>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</si>
  <si>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</si>
  <si>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</si>
  <si>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</si>
  <si>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</si>
  <si>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</si>
  <si>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</si>
  <si>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</si>
  <si>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</si>
  <si>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</si>
  <si>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</si>
  <si>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</si>
  <si>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</si>
  <si>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</si>
  <si>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</si>
  <si>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</si>
  <si>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</si>
  <si>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</si>
  <si>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</si>
  <si>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</si>
  <si>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</si>
  <si>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</si>
  <si>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</si>
  <si>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</si>
  <si>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</si>
  <si>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</si>
  <si>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</si>
  <si>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</si>
  <si>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</si>
  <si>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</si>
  <si>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</si>
  <si>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</si>
  <si>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</si>
  <si>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</si>
  <si>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</si>
  <si>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</si>
  <si>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</si>
  <si>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</si>
  <si>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</si>
  <si>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</si>
  <si>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</si>
  <si>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</si>
  <si>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</si>
  <si>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</si>
  <si>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</si>
  <si>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</si>
  <si>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</si>
  <si>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</si>
  <si>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</si>
  <si>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</si>
  <si>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</si>
  <si>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</si>
  <si>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</si>
  <si>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</si>
  <si>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</si>
  <si>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</si>
  <si>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</si>
  <si>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</si>
  <si>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</si>
  <si>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</si>
  <si>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</si>
  <si>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</si>
  <si>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</si>
  <si>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</si>
  <si>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</si>
  <si>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</si>
  <si>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</si>
  <si>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</si>
  <si>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</si>
  <si>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</si>
  <si>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</si>
  <si>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</si>
  <si>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</si>
  <si>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</si>
  <si>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</si>
  <si>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</si>
  <si>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</si>
  <si>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</si>
  <si>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</si>
  <si>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</si>
  <si>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</si>
  <si>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</si>
  <si>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</si>
  <si>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</si>
  <si>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</si>
  <si>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</si>
  <si>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</si>
  <si>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</si>
  <si>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</si>
  <si>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</si>
  <si>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</si>
  <si>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</si>
  <si>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</si>
  <si>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</si>
  <si>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</si>
  <si>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</si>
  <si>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</si>
  <si>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</si>
  <si>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</si>
  <si>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</si>
  <si>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</si>
  <si>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</si>
  <si>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</si>
  <si>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</si>
  <si>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</si>
  <si>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</si>
  <si>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</si>
  <si>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</si>
  <si>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</si>
  <si>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</si>
  <si>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</si>
  <si>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</si>
  <si>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</si>
  <si>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</si>
  <si>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</si>
  <si>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</si>
  <si>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</si>
  <si>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</si>
  <si>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</si>
  <si>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</si>
  <si>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</si>
  <si>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</si>
  <si>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</si>
  <si>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</si>
  <si>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</si>
  <si>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</si>
  <si>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</si>
  <si>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</si>
  <si>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</si>
  <si>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</si>
  <si>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</si>
  <si>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</si>
  <si>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</si>
  <si>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</si>
  <si>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</si>
  <si>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</si>
  <si>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</si>
  <si>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</si>
  <si>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</si>
  <si>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</si>
  <si>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</si>
  <si>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</si>
  <si>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</si>
  <si>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</si>
  <si>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</si>
  <si>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</si>
  <si>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</si>
  <si>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</si>
  <si>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</si>
  <si>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</si>
  <si>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</si>
  <si>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</si>
  <si>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</si>
  <si>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</si>
  <si>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</si>
  <si>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</si>
  <si>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</si>
  <si>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</si>
  <si>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</si>
  <si>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</si>
  <si>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</si>
  <si>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</si>
  <si>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</si>
  <si>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</si>
  <si>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</si>
  <si>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</si>
  <si>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</si>
  <si>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</si>
  <si>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</si>
  <si>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</si>
  <si>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</si>
  <si>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</si>
  <si>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</si>
  <si>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</si>
  <si>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</si>
  <si>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</si>
  <si>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</si>
  <si>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</si>
  <si>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</si>
  <si>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</si>
  <si>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</si>
  <si>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</si>
  <si>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</si>
  <si>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</si>
  <si>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</si>
  <si>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</si>
  <si>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</si>
  <si>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</si>
  <si>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</si>
  <si>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</si>
  <si>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</si>
  <si>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</si>
  <si>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</si>
  <si>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</si>
  <si>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</si>
  <si>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</si>
  <si>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</si>
  <si>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</si>
  <si>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</si>
  <si>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</si>
  <si>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</si>
  <si>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</si>
  <si>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</si>
  <si>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</si>
  <si>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</si>
  <si>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</si>
  <si>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</si>
  <si>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</si>
  <si>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</si>
  <si>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</si>
  <si>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</si>
  <si>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</si>
  <si>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</si>
  <si>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</si>
  <si>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</si>
  <si>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</si>
  <si>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</si>
  <si>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</si>
  <si>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</si>
  <si>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</si>
  <si>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</si>
  <si>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</si>
  <si>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</si>
  <si>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</si>
  <si>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</si>
  <si>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</si>
  <si>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</si>
  <si>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</si>
  <si>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</si>
  <si>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</si>
  <si>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</si>
  <si>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</si>
  <si>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</si>
  <si>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</si>
  <si>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</si>
  <si>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</si>
  <si>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</si>
  <si>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</si>
  <si>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</si>
  <si>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</si>
  <si>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</si>
  <si>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</si>
  <si>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</si>
  <si>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</si>
  <si>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</si>
  <si>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</si>
  <si>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</si>
  <si>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</si>
  <si>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</si>
  <si>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</si>
  <si>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</si>
  <si>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</si>
  <si>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</si>
  <si>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</si>
  <si>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</si>
  <si>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</si>
  <si>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</si>
  <si>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</si>
  <si>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</si>
  <si>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</si>
  <si>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</si>
  <si>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</si>
  <si>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</si>
  <si>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</si>
  <si>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</si>
  <si>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</si>
  <si>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</si>
  <si>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</si>
  <si>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</si>
  <si>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</si>
  <si>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</si>
  <si>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</si>
  <si>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</si>
  <si>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</si>
  <si>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</si>
  <si>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</si>
  <si>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</si>
  <si>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</si>
  <si>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</si>
  <si>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</si>
  <si>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</si>
  <si>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</si>
  <si>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</si>
  <si>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</si>
  <si>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</si>
  <si>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</si>
  <si>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</si>
  <si>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</si>
  <si>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</si>
  <si>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</si>
  <si>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</si>
  <si>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</si>
  <si>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</si>
  <si>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</si>
  <si>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</si>
  <si>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</si>
  <si>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</si>
  <si>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</si>
  <si>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</si>
  <si>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</si>
  <si>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</si>
  <si>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</si>
  <si>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</si>
  <si>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</si>
  <si>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</si>
  <si>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</si>
  <si>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</si>
  <si>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</si>
  <si>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</si>
  <si>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</si>
  <si>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</si>
  <si>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</si>
  <si>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</si>
  <si>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</si>
  <si>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</si>
  <si>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</si>
  <si>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</si>
  <si>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</si>
  <si>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</si>
  <si>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</si>
  <si>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</si>
  <si>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</si>
  <si>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</si>
  <si>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</si>
  <si>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</si>
  <si>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</si>
  <si>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</si>
  <si>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</si>
  <si>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</si>
  <si>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</si>
  <si>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</si>
  <si>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</si>
  <si>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</si>
  <si>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</si>
  <si>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</si>
  <si>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</si>
  <si>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</si>
  <si>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</si>
  <si>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</si>
  <si>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</si>
  <si>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</si>
  <si>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</si>
  <si>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</si>
  <si>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</si>
  <si>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</si>
  <si>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</si>
  <si>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</si>
  <si>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</si>
  <si>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</si>
  <si>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</si>
  <si>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</si>
  <si>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</si>
  <si>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</si>
  <si>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</si>
  <si>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</si>
  <si>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</si>
  <si>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</si>
  <si>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</si>
  <si>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</si>
  <si>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</si>
  <si>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</si>
  <si>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</si>
  <si>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</si>
  <si>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</si>
  <si>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</si>
  <si>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</si>
  <si>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</si>
  <si>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</si>
  <si>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</si>
  <si>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</si>
  <si>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</si>
  <si>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</si>
  <si>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</si>
  <si>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</si>
  <si>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</si>
  <si>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</si>
  <si>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</si>
  <si>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</si>
  <si>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</si>
  <si>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</si>
  <si>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</si>
  <si>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</si>
  <si>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</si>
  <si>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</si>
  <si>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</si>
  <si>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</si>
  <si>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</si>
  <si>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</si>
  <si>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</si>
  <si>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</si>
  <si>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</si>
  <si>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</si>
  <si>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</si>
  <si>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</si>
  <si>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</si>
  <si>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</si>
  <si>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</si>
  <si>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</si>
  <si>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</si>
  <si>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</si>
  <si>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</si>
  <si>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</si>
  <si>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</si>
  <si>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</si>
  <si>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</si>
  <si>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</si>
  <si>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</si>
  <si>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</si>
  <si>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</si>
  <si>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</si>
  <si>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</si>
  <si>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</si>
  <si>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</si>
  <si>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</si>
  <si>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</si>
  <si>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</si>
  <si>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</si>
  <si>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</si>
  <si>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</si>
  <si>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</si>
  <si>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</si>
  <si>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</si>
  <si>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</si>
  <si>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</si>
  <si>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</si>
  <si>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</si>
  <si>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</si>
  <si>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</si>
  <si>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</si>
  <si>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</si>
  <si>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</si>
  <si>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</si>
  <si>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</si>
  <si>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</si>
  <si>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</si>
  <si>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</si>
  <si>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</si>
  <si>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</si>
  <si>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</si>
  <si>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</si>
  <si>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</si>
  <si>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</si>
  <si>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</si>
  <si>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</si>
  <si>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</si>
  <si>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</si>
  <si>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</si>
  <si>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</si>
  <si>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</si>
  <si>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</si>
  <si>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</si>
  <si>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</si>
  <si>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</si>
  <si>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</si>
  <si>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</si>
  <si>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</si>
  <si>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</si>
  <si>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</si>
  <si>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</si>
  <si>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</si>
  <si>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</si>
  <si>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</si>
  <si>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</si>
  <si>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</si>
  <si>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</si>
  <si>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</si>
  <si>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</si>
  <si>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</si>
  <si>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</si>
  <si>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</si>
  <si>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</si>
  <si>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</si>
  <si>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</si>
  <si>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</si>
  <si>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</si>
  <si>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</si>
  <si>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</si>
  <si>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</si>
  <si>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</si>
  <si>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</si>
  <si>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</si>
  <si>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</si>
  <si>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</si>
  <si>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</si>
  <si>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</si>
  <si>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</si>
  <si>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</si>
  <si>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</si>
  <si>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</si>
  <si>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</si>
  <si>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</si>
  <si>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</si>
  <si>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</si>
  <si>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</si>
  <si>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</si>
  <si>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</si>
  <si>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</si>
  <si>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</si>
  <si>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</si>
  <si>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</si>
  <si>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</si>
  <si>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</si>
  <si>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</si>
  <si>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</si>
  <si>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</si>
  <si>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</si>
  <si>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</si>
  <si>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</si>
  <si>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</si>
  <si>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</si>
  <si>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</si>
  <si>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</si>
  <si>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</si>
  <si>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</si>
  <si>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</si>
  <si>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</si>
  <si>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</si>
  <si>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</si>
  <si>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</si>
  <si>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</si>
  <si>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</si>
  <si>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</si>
  <si>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</si>
  <si>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</si>
  <si>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</si>
  <si>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</si>
  <si>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</si>
  <si>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</si>
  <si>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</si>
  <si>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</si>
  <si>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</si>
  <si>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</si>
  <si>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</si>
  <si>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</si>
  <si>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</si>
  <si>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</si>
  <si>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</si>
  <si>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</si>
  <si>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</si>
  <si>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</si>
  <si>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</si>
  <si>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</si>
  <si>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</si>
  <si>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</si>
  <si>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</si>
  <si>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</si>
  <si>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</si>
  <si>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</si>
  <si>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</si>
  <si>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</si>
  <si>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</si>
  <si>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</si>
  <si>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</si>
  <si>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</si>
  <si>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</si>
  <si>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</si>
  <si>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</si>
  <si>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</si>
  <si>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</si>
  <si>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</si>
  <si>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</si>
  <si>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</si>
  <si>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</si>
  <si>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</si>
  <si>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</si>
  <si>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</si>
  <si>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</si>
  <si>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</si>
  <si>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</si>
  <si>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</si>
  <si>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</si>
  <si>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</si>
  <si>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</si>
  <si>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</si>
  <si>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</si>
  <si>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</si>
  <si>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</si>
  <si>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</si>
  <si>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</si>
  <si>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</si>
  <si>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</si>
  <si>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</si>
  <si>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</si>
  <si>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</si>
  <si>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</si>
  <si>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</si>
  <si>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</si>
  <si>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</si>
  <si>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</si>
  <si>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</si>
  <si>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</si>
  <si>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</si>
  <si>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</si>
  <si>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</si>
  <si>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</si>
  <si>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</si>
  <si>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</si>
  <si>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</si>
  <si>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</si>
  <si>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</si>
  <si>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</si>
  <si>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</si>
  <si>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</si>
  <si>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</si>
  <si>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</si>
  <si>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</si>
  <si>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</si>
  <si>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</si>
  <si>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</si>
  <si>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</si>
  <si>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</si>
  <si>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</si>
  <si>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</si>
  <si>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</si>
  <si>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</si>
  <si>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</si>
  <si>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</si>
  <si>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</si>
  <si>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</si>
  <si>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</si>
  <si>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</si>
  <si>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</si>
  <si>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</si>
  <si>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</si>
  <si>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</si>
  <si>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</si>
  <si>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</si>
  <si>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</si>
  <si>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</si>
  <si>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</si>
  <si>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</si>
  <si>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</si>
  <si>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</si>
  <si>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</si>
  <si>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</si>
  <si>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</si>
  <si>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</si>
  <si>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</si>
  <si>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</si>
  <si>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</si>
  <si>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</si>
  <si>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</si>
  <si>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</si>
  <si>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</si>
  <si>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</si>
  <si>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</si>
  <si>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</si>
  <si>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</si>
  <si>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</si>
  <si>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</si>
  <si>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</si>
  <si>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</si>
  <si>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</si>
  <si>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</si>
  <si>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</si>
  <si>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</si>
  <si>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</si>
  <si>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</si>
  <si>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</si>
  <si>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</si>
  <si>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</si>
  <si>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</si>
  <si>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</si>
  <si>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</si>
  <si>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</si>
  <si>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</si>
  <si>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</si>
  <si>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</si>
  <si>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</si>
  <si>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</si>
  <si>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</si>
  <si>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</si>
  <si>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</si>
  <si>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</si>
  <si>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</si>
  <si>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</si>
  <si>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</si>
  <si>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</si>
  <si>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</si>
  <si>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</si>
  <si>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</si>
  <si>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</si>
  <si>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</si>
  <si>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</si>
  <si>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</si>
  <si>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</si>
  <si>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</si>
  <si>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</si>
  <si>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</si>
  <si>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</si>
  <si>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</si>
  <si>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</si>
  <si>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</si>
  <si>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</si>
  <si>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</si>
  <si>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</si>
  <si>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</si>
  <si>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</si>
  <si>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</si>
  <si>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</si>
  <si>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</si>
  <si>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</si>
  <si>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</si>
  <si>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</si>
  <si>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</si>
  <si>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</si>
  <si>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</si>
  <si>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</si>
  <si>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</si>
  <si>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</si>
  <si>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</si>
  <si>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</si>
  <si>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</si>
  <si>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</si>
  <si>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</si>
  <si>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</si>
  <si>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</si>
  <si>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</si>
  <si>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</si>
  <si>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</si>
  <si>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</si>
  <si>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</si>
  <si>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</si>
  <si>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</si>
  <si>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</si>
  <si>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</si>
  <si>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</si>
  <si>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</si>
  <si>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</si>
  <si>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</si>
  <si>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</si>
  <si>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</si>
  <si>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</si>
  <si>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</si>
  <si>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</si>
  <si>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</si>
  <si>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</si>
  <si>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</si>
  <si>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</si>
  <si>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</si>
  <si>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</si>
  <si>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</si>
  <si>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</si>
  <si>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</si>
  <si>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</si>
  <si>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</si>
  <si>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</si>
  <si>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</si>
  <si>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</si>
  <si>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</si>
  <si>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</si>
  <si>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</si>
  <si>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</si>
  <si>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</si>
  <si>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</si>
  <si>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</si>
  <si>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</si>
  <si>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</si>
  <si>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</si>
  <si>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</si>
  <si>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</si>
  <si>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</si>
  <si>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</si>
  <si>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</si>
  <si>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</si>
  <si>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</si>
  <si>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</si>
  <si>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</si>
  <si>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</si>
  <si>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</si>
  <si>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</si>
  <si>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</si>
  <si>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</si>
  <si>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</si>
  <si>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</si>
  <si>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</si>
  <si>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</si>
  <si>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</si>
  <si>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</si>
  <si>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</si>
  <si>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</si>
  <si>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</si>
  <si>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</si>
  <si>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</si>
  <si>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</si>
  <si>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</si>
  <si>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</si>
  <si>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</si>
  <si>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</si>
  <si>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</si>
  <si>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</si>
  <si>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</si>
  <si>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</si>
  <si>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</si>
  <si>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</si>
  <si>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</si>
  <si>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</si>
  <si>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</si>
  <si>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</si>
  <si>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</si>
  <si>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</si>
  <si>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</si>
  <si>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</si>
  <si>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</si>
  <si>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</si>
  <si>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</si>
  <si>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</si>
  <si>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</si>
  <si>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</si>
  <si>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</si>
  <si>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</si>
  <si>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</si>
  <si>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</si>
  <si>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</si>
  <si>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</si>
  <si>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</si>
  <si>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</si>
  <si>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</si>
  <si>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</si>
  <si>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</si>
  <si>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</si>
  <si>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</si>
  <si>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</si>
  <si>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</si>
  <si>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</si>
  <si>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</si>
  <si>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</si>
  <si>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</si>
  <si>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</si>
  <si>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</si>
  <si>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</si>
  <si>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</si>
  <si>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</si>
  <si>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</si>
  <si>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</si>
  <si>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</si>
  <si>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</si>
  <si>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</si>
  <si>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</si>
  <si>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</si>
  <si>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</si>
  <si>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</si>
  <si>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</si>
  <si>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</si>
  <si>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</si>
  <si>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</si>
  <si>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</si>
  <si>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</si>
  <si>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</si>
  <si>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</si>
  <si>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</si>
  <si>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</si>
  <si>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</si>
  <si>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</si>
  <si>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</si>
  <si>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</si>
  <si>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</si>
  <si>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</si>
  <si>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</si>
  <si>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</si>
  <si>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</si>
  <si>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</si>
  <si>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</si>
  <si>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</si>
  <si>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</si>
  <si>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</si>
  <si>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</si>
  <si>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</si>
  <si>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</si>
  <si>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</si>
  <si>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</si>
  <si>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</si>
  <si>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</si>
  <si>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</si>
  <si>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</si>
  <si>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</si>
  <si>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</si>
  <si>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</si>
  <si>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</si>
  <si>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</si>
  <si>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</si>
  <si>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</si>
  <si>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</si>
  <si>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</si>
  <si>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</si>
  <si>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</si>
  <si>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</si>
  <si>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</si>
  <si>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</si>
  <si>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</si>
  <si>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</si>
  <si>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</si>
  <si>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</si>
  <si>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</si>
  <si>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</si>
  <si>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</si>
  <si>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</si>
  <si>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</si>
  <si>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</si>
  <si>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</si>
  <si>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</si>
  <si>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</si>
  <si>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</si>
  <si>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</si>
  <si>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</si>
  <si>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</si>
  <si>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</si>
  <si>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</si>
  <si>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</si>
  <si>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</si>
  <si>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</si>
  <si>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</si>
  <si>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</si>
  <si>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</si>
  <si>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</si>
  <si>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</si>
  <si>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</si>
  <si>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</si>
  <si>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</si>
  <si>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</si>
  <si>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</si>
  <si>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</si>
  <si>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</si>
  <si>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</si>
  <si>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</si>
  <si>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</si>
  <si>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</si>
  <si>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</si>
  <si>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</si>
  <si>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</si>
  <si>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</si>
  <si>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</si>
  <si>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</si>
  <si>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</si>
  <si>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</si>
  <si>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</si>
  <si>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</si>
  <si>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</si>
  <si>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</si>
  <si>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</si>
  <si>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</si>
  <si>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</si>
  <si>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</si>
  <si>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</si>
  <si>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</si>
  <si>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</si>
  <si>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</si>
  <si>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</si>
  <si>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</si>
  <si>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</si>
  <si>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</si>
  <si>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</si>
  <si>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</si>
  <si>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</si>
  <si>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</si>
  <si>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</si>
  <si>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</si>
  <si>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</si>
  <si>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</si>
  <si>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</si>
  <si>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</si>
  <si>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</si>
  <si>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</si>
  <si>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</si>
  <si>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</si>
  <si>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</si>
  <si>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</si>
  <si>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</si>
  <si>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</si>
  <si>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</si>
  <si>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</si>
  <si>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</si>
  <si>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</si>
  <si>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</si>
  <si>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</si>
  <si>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</si>
  <si>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</si>
  <si>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</si>
  <si>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</si>
  <si>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</si>
  <si>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</si>
  <si>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</si>
  <si>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</si>
  <si>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</si>
  <si>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</si>
  <si>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</si>
  <si>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</si>
  <si>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</si>
  <si>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</si>
  <si>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</si>
  <si>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</si>
  <si>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</si>
  <si>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</si>
  <si>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</si>
  <si>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</si>
  <si>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</si>
  <si>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</si>
  <si>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</si>
  <si>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</si>
  <si>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</si>
  <si>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</si>
  <si>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</si>
  <si>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</si>
  <si>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</si>
  <si>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</si>
  <si>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</si>
  <si>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</si>
  <si>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</si>
  <si>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</si>
  <si>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</si>
  <si>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</si>
  <si>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</si>
  <si>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</si>
  <si>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</si>
  <si>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</si>
  <si>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</si>
  <si>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</si>
  <si>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</si>
  <si>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</si>
  <si>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</si>
  <si>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</si>
  <si>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</si>
  <si>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</si>
  <si>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</si>
  <si>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</si>
  <si>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</si>
  <si>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</si>
  <si>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</si>
  <si>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</si>
  <si>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</si>
  <si>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</si>
  <si>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</si>
  <si>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</si>
  <si>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</si>
  <si>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</si>
  <si>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</si>
  <si>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</si>
  <si>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</si>
  <si>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</si>
  <si>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</si>
  <si>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</si>
  <si>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</si>
  <si>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</si>
  <si>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</si>
  <si>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</si>
  <si>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</si>
  <si>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</si>
  <si>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</si>
  <si>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</si>
  <si>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</si>
  <si>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</si>
  <si>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</si>
  <si>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</si>
  <si>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</si>
  <si>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</si>
  <si>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</si>
  <si>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</si>
  <si>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</si>
  <si>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</si>
  <si>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</si>
  <si>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</si>
  <si>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</si>
  <si>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</si>
  <si>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</si>
  <si>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</si>
  <si>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</si>
  <si>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</si>
  <si>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</si>
  <si>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</si>
  <si>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</si>
  <si>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</si>
  <si>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</si>
  <si>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</si>
  <si>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</si>
  <si>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</si>
  <si>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</si>
  <si>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</si>
  <si>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</si>
  <si>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</si>
  <si>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</si>
  <si>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</si>
  <si>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</si>
  <si>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</si>
  <si>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</si>
  <si>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</si>
  <si>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</si>
  <si>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</si>
  <si>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</si>
  <si>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</si>
  <si>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</si>
  <si>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</si>
  <si>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</si>
  <si>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</si>
  <si>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</si>
  <si>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</si>
  <si>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</si>
  <si>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</si>
  <si>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</si>
  <si>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</si>
  <si>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</si>
  <si>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</si>
  <si>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</si>
  <si>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</si>
  <si>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</si>
  <si>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</si>
  <si>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</si>
  <si>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</si>
  <si>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</si>
  <si>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</si>
  <si>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</si>
  <si>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</si>
  <si>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</si>
  <si>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</si>
  <si>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</si>
  <si>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</si>
  <si>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</si>
  <si>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</si>
  <si>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</si>
  <si>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</si>
  <si>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</si>
  <si>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</si>
  <si>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</si>
  <si>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</si>
  <si>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</si>
  <si>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</si>
  <si>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</si>
  <si>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</si>
  <si>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</si>
  <si>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</si>
  <si>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</si>
  <si>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</si>
  <si>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</si>
  <si>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</si>
  <si>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</si>
  <si>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</si>
  <si>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</si>
  <si>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</si>
  <si>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</si>
  <si>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</si>
  <si>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</si>
  <si>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</si>
  <si>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</si>
  <si>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</si>
  <si>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</si>
  <si>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</si>
  <si>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</si>
  <si>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</si>
  <si>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</si>
  <si>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</si>
  <si>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</si>
  <si>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</si>
  <si>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</si>
  <si>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</si>
  <si>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</si>
  <si>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</si>
  <si>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</si>
  <si>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</si>
  <si>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</si>
  <si>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</si>
  <si>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</si>
  <si>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</si>
  <si>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</si>
  <si>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</si>
  <si>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</si>
  <si>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</si>
  <si>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</si>
  <si>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</si>
  <si>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</si>
  <si>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</si>
  <si>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</si>
  <si>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</si>
  <si>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</si>
  <si>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</si>
  <si>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</si>
  <si>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</si>
  <si>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</si>
  <si>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</si>
  <si>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</si>
  <si>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</si>
  <si>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</si>
  <si>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</si>
  <si>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</si>
  <si>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</si>
  <si>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</si>
  <si>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</si>
  <si>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</si>
  <si>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</si>
  <si>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</si>
  <si>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</si>
  <si>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</si>
  <si>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</si>
  <si>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</si>
  <si>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</si>
  <si>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</si>
  <si>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</si>
  <si>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</si>
  <si>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</si>
  <si>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</si>
  <si>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</si>
  <si>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</si>
  <si>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</si>
  <si>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</si>
  <si>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</si>
  <si>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</si>
  <si>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</si>
  <si>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</si>
  <si>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</si>
  <si>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</si>
  <si>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</si>
  <si>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</si>
  <si>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</si>
  <si>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</si>
  <si>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</si>
  <si>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</si>
  <si>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</si>
  <si>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</si>
  <si>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</si>
  <si>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</si>
  <si>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</si>
  <si>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</si>
  <si>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</si>
  <si>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</si>
  <si>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</si>
  <si>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</si>
  <si>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</si>
  <si>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</si>
  <si>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</si>
  <si>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</si>
  <si>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</si>
  <si>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</si>
  <si>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</si>
  <si>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</si>
  <si>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</si>
  <si>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</si>
  <si>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</si>
  <si>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</si>
  <si>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</si>
  <si>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</si>
  <si>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</si>
  <si>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</si>
  <si>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</si>
  <si>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</si>
  <si>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</si>
  <si>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</si>
  <si>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</si>
  <si>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</si>
  <si>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</si>
  <si>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</si>
  <si>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</si>
  <si>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</si>
  <si>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</si>
  <si>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</si>
  <si>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</si>
  <si>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</si>
  <si>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</si>
  <si>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</si>
  <si>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</si>
  <si>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</si>
  <si>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</si>
  <si>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</si>
  <si>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</si>
  <si>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</si>
  <si>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</si>
  <si>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</si>
  <si>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</si>
  <si>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</si>
  <si>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</si>
  <si>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</si>
  <si>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</si>
  <si>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</si>
  <si>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</si>
  <si>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</si>
  <si>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</si>
  <si>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</si>
  <si>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</si>
  <si>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</si>
  <si>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</si>
  <si>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</si>
  <si>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</si>
  <si>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</si>
  <si>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</si>
  <si>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</si>
  <si>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</si>
  <si>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</si>
  <si>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</si>
  <si>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</si>
  <si>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</si>
  <si>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</si>
  <si>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</si>
  <si>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</si>
  <si>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</si>
  <si>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</si>
  <si>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</si>
  <si>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</si>
  <si>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</si>
  <si>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</si>
  <si>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</si>
  <si>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</si>
  <si>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</si>
  <si>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</si>
  <si>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</si>
  <si>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</si>
  <si>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</si>
  <si>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</si>
  <si>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</si>
  <si>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</si>
  <si>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</si>
  <si>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</si>
  <si>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</si>
  <si>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</si>
  <si>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</si>
  <si>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</si>
  <si>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</si>
  <si>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</si>
  <si>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</si>
  <si>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</si>
  <si>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</si>
  <si>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</si>
  <si>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</si>
  <si>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</si>
  <si>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</si>
  <si>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</si>
  <si>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</si>
  <si>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</si>
  <si>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</si>
  <si>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</si>
  <si>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</si>
  <si>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</si>
  <si>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</si>
  <si>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</si>
  <si>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</si>
  <si>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</si>
  <si>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</si>
  <si>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</si>
  <si>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</si>
  <si>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</si>
  <si>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</si>
  <si>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</si>
  <si>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</si>
  <si>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</si>
  <si>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</si>
  <si>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</si>
  <si>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</si>
  <si>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</si>
  <si>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</si>
  <si>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</si>
  <si>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</si>
  <si>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</si>
  <si>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</si>
  <si>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</si>
  <si>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</si>
  <si>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</si>
  <si>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</si>
  <si>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</si>
  <si>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</si>
  <si>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</si>
  <si>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</si>
  <si>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</si>
  <si>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</si>
  <si>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</si>
  <si>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</si>
  <si>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</si>
  <si>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</si>
  <si>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</si>
  <si>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</si>
  <si>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</si>
  <si>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</si>
  <si>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</si>
  <si>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</si>
  <si>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</si>
  <si>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</si>
  <si>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</si>
  <si>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</si>
  <si>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</si>
  <si>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</si>
  <si>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</si>
  <si>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</si>
  <si>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</si>
  <si>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</si>
  <si>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</si>
  <si>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</si>
  <si>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</si>
  <si>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</si>
  <si>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</si>
  <si>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</si>
  <si>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</si>
  <si>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</si>
  <si>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</si>
  <si>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</si>
  <si>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</si>
  <si>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</si>
  <si>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</si>
  <si>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</si>
  <si>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</si>
  <si>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</si>
  <si>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</si>
  <si>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</si>
  <si>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</si>
  <si>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</si>
  <si>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</si>
  <si>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</si>
  <si>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</si>
  <si>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</si>
  <si>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</si>
  <si>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</si>
  <si>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</si>
  <si>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</si>
  <si>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</si>
  <si>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</si>
  <si>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</si>
  <si>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</si>
  <si>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</si>
  <si>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</si>
  <si>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</si>
  <si>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</si>
  <si>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</si>
  <si>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</si>
  <si>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</si>
  <si>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</si>
  <si>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</si>
  <si>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</si>
  <si>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</si>
  <si>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</si>
  <si>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</si>
  <si>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</si>
  <si>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</si>
  <si>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</si>
  <si>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</si>
  <si>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</si>
  <si>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</si>
  <si>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</si>
  <si>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</si>
  <si>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</si>
  <si>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</si>
  <si>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</si>
  <si>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</si>
  <si>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</si>
  <si>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</si>
  <si>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</si>
  <si>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</si>
  <si>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</si>
  <si>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</si>
  <si>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</si>
  <si>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</si>
  <si>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</si>
  <si>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</si>
  <si>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</si>
  <si>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</si>
  <si>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</si>
  <si>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</si>
  <si>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</si>
  <si>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</si>
  <si>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</si>
  <si>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</si>
  <si>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</si>
  <si>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</si>
  <si>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</si>
  <si>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</si>
  <si>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</si>
  <si>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</si>
  <si>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</si>
  <si>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</si>
  <si>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</si>
  <si>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</si>
  <si>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</si>
  <si>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</si>
  <si>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</si>
  <si>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</si>
  <si>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</si>
  <si>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</si>
  <si>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</si>
  <si>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</si>
  <si>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</si>
  <si>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</si>
  <si>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</si>
  <si>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</si>
  <si>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</si>
  <si>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</si>
  <si>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</si>
  <si>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</si>
  <si>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</si>
  <si>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</si>
  <si>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</si>
  <si>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</si>
  <si>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</si>
  <si>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</si>
  <si>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</si>
  <si>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</si>
  <si>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</si>
  <si>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</si>
  <si>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</si>
  <si>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</si>
  <si>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</si>
  <si>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</si>
  <si>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</si>
  <si>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</si>
  <si>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</si>
  <si>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</si>
  <si>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</si>
  <si>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</si>
  <si>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</si>
  <si>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</si>
  <si>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</si>
  <si>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</si>
  <si>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</si>
  <si>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</si>
  <si>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</si>
  <si>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</si>
  <si>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</si>
  <si>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</si>
  <si>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</si>
  <si>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</si>
  <si>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</si>
  <si>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</si>
  <si>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</si>
  <si>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</si>
  <si>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</si>
  <si>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</si>
  <si>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</si>
  <si>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</si>
  <si>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</si>
  <si>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</si>
  <si>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</si>
  <si>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</si>
  <si>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</si>
  <si>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</si>
  <si>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</si>
  <si>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</si>
  <si>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</si>
  <si>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</si>
  <si>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</si>
  <si>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</si>
  <si>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</si>
  <si>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</si>
  <si>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</si>
  <si>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</si>
  <si>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</si>
  <si>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</si>
  <si>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</si>
  <si>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</si>
  <si>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</si>
  <si>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</si>
  <si>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</si>
  <si>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</si>
  <si>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</si>
  <si>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</si>
  <si>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</si>
  <si>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</si>
  <si>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</si>
  <si>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</si>
  <si>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</si>
  <si>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</si>
  <si>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</si>
  <si>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</si>
  <si>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</si>
  <si>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</si>
  <si>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</si>
  <si>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</si>
  <si>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</si>
  <si>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</si>
  <si>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</si>
  <si>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</si>
  <si>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</si>
  <si>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</si>
  <si>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</si>
  <si>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</si>
  <si>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</si>
  <si>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</si>
  <si>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</si>
  <si>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</si>
  <si>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</si>
  <si>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</si>
  <si>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</si>
  <si>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</si>
  <si>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</si>
  <si>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</si>
  <si>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</si>
  <si>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</si>
  <si>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</si>
  <si>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</si>
  <si>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</si>
  <si>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</si>
  <si>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</si>
  <si>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</si>
  <si>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</si>
  <si>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</si>
  <si>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</si>
  <si>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</si>
  <si>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</si>
  <si>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</si>
  <si>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</si>
  <si>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</si>
  <si>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</si>
  <si>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</si>
  <si>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</si>
  <si>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</si>
  <si>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</si>
  <si>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</si>
  <si>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</si>
  <si>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</si>
  <si>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</si>
  <si>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</si>
  <si>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</si>
  <si>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</si>
  <si>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</si>
  <si>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</si>
  <si>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</si>
  <si>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</si>
  <si>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</si>
  <si>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</si>
  <si>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</si>
  <si>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</si>
  <si>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</si>
  <si>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</si>
  <si>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</si>
  <si>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</si>
  <si>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</si>
  <si>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</si>
  <si>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</si>
  <si>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</si>
  <si>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</si>
  <si>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</si>
  <si>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</si>
  <si>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</si>
  <si>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</si>
  <si>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</si>
  <si>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</si>
  <si>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</si>
  <si>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</si>
  <si>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</si>
  <si>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</si>
  <si>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</si>
  <si>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</si>
  <si>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</si>
  <si>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</si>
  <si>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</si>
  <si>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</si>
  <si>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</si>
  <si>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</si>
  <si>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</si>
  <si>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</si>
  <si>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</si>
  <si>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</si>
  <si>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</si>
  <si>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</si>
  <si>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</si>
  <si>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</si>
  <si>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</si>
  <si>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</si>
  <si>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</si>
  <si>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</si>
  <si>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</si>
  <si>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</si>
  <si>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</si>
  <si>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</si>
  <si>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</si>
  <si>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</si>
  <si>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</si>
  <si>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</si>
  <si>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</si>
  <si>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</si>
  <si>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</si>
  <si>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</si>
  <si>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</si>
  <si>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</si>
  <si>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</si>
  <si>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</si>
  <si>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</si>
  <si>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</si>
  <si>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</si>
  <si>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</si>
  <si>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</si>
  <si>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</si>
  <si>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</si>
  <si>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</si>
  <si>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</si>
  <si>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</si>
  <si>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</si>
  <si>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</si>
  <si>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</si>
  <si>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</si>
  <si>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</si>
  <si>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</si>
  <si>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</si>
  <si>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</si>
  <si>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</si>
  <si>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</si>
  <si>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</si>
  <si>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</si>
  <si>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</si>
  <si>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</si>
  <si>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</si>
  <si>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</si>
  <si>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</si>
  <si>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</si>
  <si>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</si>
  <si>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</si>
  <si>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</si>
  <si>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</si>
  <si>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</si>
  <si>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</si>
  <si>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</si>
  <si>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</si>
  <si>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</si>
  <si>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</si>
  <si>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</si>
  <si>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</si>
  <si>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</si>
  <si>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</si>
  <si>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</si>
  <si>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</si>
  <si>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</si>
  <si>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</si>
  <si>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</si>
  <si>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</si>
  <si>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</si>
  <si>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</si>
  <si>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</si>
  <si>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</si>
  <si>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</si>
  <si>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</si>
  <si>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</si>
  <si>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</si>
  <si>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</si>
  <si>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</si>
  <si>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</si>
  <si>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</si>
  <si>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</si>
  <si>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</si>
  <si>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</si>
  <si>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</si>
  <si>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</si>
  <si>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</si>
  <si>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</si>
  <si>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</si>
  <si>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</si>
  <si>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</si>
  <si>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</si>
  <si>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</si>
  <si>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</si>
  <si>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</si>
  <si>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</si>
  <si>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</si>
  <si>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</si>
  <si>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</si>
  <si>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</si>
  <si>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</si>
  <si>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</si>
  <si>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</si>
  <si>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</si>
  <si>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</si>
  <si>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</si>
  <si>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</si>
  <si>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</si>
  <si>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</si>
  <si>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</si>
  <si>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</si>
  <si>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</si>
  <si>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</si>
  <si>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</si>
  <si>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</si>
  <si>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</si>
  <si>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</si>
  <si>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</si>
  <si>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</si>
  <si>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</si>
  <si>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</si>
  <si>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</si>
  <si>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</si>
  <si>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</si>
  <si>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</si>
  <si>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</si>
  <si>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</si>
  <si>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</si>
  <si>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</si>
  <si>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</si>
  <si>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</si>
  <si>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</si>
  <si>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</si>
  <si>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</si>
  <si>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</si>
  <si>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</si>
  <si>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</si>
  <si>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</si>
  <si>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</si>
  <si>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</si>
  <si>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</si>
  <si>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</si>
  <si>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</si>
  <si>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</si>
  <si>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</si>
  <si>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</si>
  <si>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</si>
  <si>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</si>
  <si>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</si>
  <si>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</si>
  <si>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</si>
  <si>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</si>
  <si>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</si>
  <si>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</si>
  <si>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</si>
  <si>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</si>
  <si>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</si>
  <si>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</si>
  <si>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</si>
  <si>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</si>
  <si>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</si>
  <si>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</si>
  <si>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</si>
  <si>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</si>
  <si>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</si>
  <si>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</si>
  <si>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</si>
  <si>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</si>
  <si>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</si>
  <si>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</si>
  <si>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</si>
  <si>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</si>
  <si>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</si>
  <si>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</si>
  <si>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</si>
  <si>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</si>
  <si>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</si>
  <si>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</si>
  <si>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</si>
  <si>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</si>
  <si>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</si>
  <si>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</si>
  <si>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</si>
  <si>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</si>
  <si>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</si>
  <si>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</si>
  <si>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</si>
  <si>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</si>
  <si>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</si>
  <si>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</si>
  <si>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</si>
  <si>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</si>
  <si>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</si>
  <si>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</si>
  <si>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</si>
  <si>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</si>
  <si>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</si>
  <si>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</si>
  <si>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</si>
  <si>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</si>
  <si>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</si>
  <si>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</si>
  <si>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</si>
  <si>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</si>
  <si>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</si>
  <si>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</si>
  <si>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</si>
  <si>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</si>
  <si>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</si>
  <si>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</si>
  <si>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</si>
  <si>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</si>
  <si>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</si>
  <si>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</si>
  <si>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</si>
  <si>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</si>
  <si>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</si>
  <si>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</si>
  <si>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</si>
  <si>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</si>
  <si>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</si>
  <si>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</si>
  <si>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</si>
  <si>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</si>
  <si>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</si>
  <si>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</si>
  <si>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</si>
  <si>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</si>
  <si>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</si>
  <si>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</si>
  <si>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</si>
  <si>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</si>
  <si>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</si>
  <si>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</si>
  <si>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</si>
  <si>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</si>
  <si>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</si>
  <si>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</si>
  <si>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</si>
  <si>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</si>
  <si>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</si>
  <si>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</si>
  <si>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</si>
  <si>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</si>
  <si>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</si>
  <si>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</si>
  <si>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</si>
  <si>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</si>
  <si>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</si>
  <si>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</si>
  <si>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</si>
  <si>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</si>
  <si>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</si>
  <si>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</si>
  <si>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</si>
  <si>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</si>
  <si>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</si>
  <si>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</si>
  <si>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</si>
  <si>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</si>
  <si>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</si>
  <si>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</si>
  <si>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</si>
  <si>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</si>
  <si>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</si>
  <si>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</si>
  <si>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</si>
  <si>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</si>
  <si>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</si>
  <si>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</si>
  <si>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</si>
  <si>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</si>
  <si>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</si>
  <si>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</si>
  <si>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</si>
  <si>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</si>
  <si>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</si>
  <si>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</si>
  <si>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</si>
  <si>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</si>
  <si>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</si>
  <si>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</si>
  <si>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</si>
  <si>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</si>
  <si>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</si>
  <si>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</si>
  <si>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</si>
  <si>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</si>
  <si>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</si>
  <si>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</si>
  <si>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</si>
  <si>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</si>
  <si>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</si>
  <si>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</si>
  <si>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</si>
  <si>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</si>
  <si>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</si>
  <si>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</si>
  <si>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</si>
  <si>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</si>
  <si>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</si>
  <si>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</si>
  <si>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</si>
  <si>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</si>
  <si>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</si>
  <si>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</si>
  <si>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</si>
  <si>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</si>
  <si>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</si>
  <si>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</si>
  <si>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</si>
  <si>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</si>
  <si>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</si>
  <si>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</si>
  <si>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</si>
  <si>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</si>
  <si>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</si>
  <si>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</si>
  <si>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</si>
  <si>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</si>
  <si>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</si>
  <si>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</si>
  <si>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</si>
  <si>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</si>
  <si>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</si>
  <si>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</si>
  <si>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</si>
  <si>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</si>
  <si>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</si>
  <si>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</si>
  <si>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</si>
  <si>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</si>
  <si>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</si>
  <si>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</si>
  <si>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</si>
  <si>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</si>
  <si>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</si>
  <si>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</si>
  <si>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</si>
  <si>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</si>
  <si>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</si>
  <si>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</si>
  <si>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</si>
  <si>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</si>
  <si>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</si>
  <si>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</si>
  <si>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</si>
  <si>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</si>
  <si>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</si>
  <si>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</si>
  <si>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</si>
  <si>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</si>
  <si>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</si>
  <si>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</si>
  <si>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</si>
  <si>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</si>
  <si>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</si>
  <si>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</si>
  <si>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</si>
  <si>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</si>
  <si>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</si>
  <si>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</si>
  <si>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</si>
  <si>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</si>
  <si>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</si>
  <si>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</si>
  <si>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</si>
  <si>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</si>
  <si>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</si>
  <si>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</si>
  <si>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</si>
  <si>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</si>
  <si>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</si>
  <si>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</si>
  <si>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</si>
  <si>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</si>
  <si>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</si>
  <si>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</si>
  <si>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</si>
  <si>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</si>
  <si>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</si>
  <si>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</si>
  <si>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</si>
  <si>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</si>
  <si>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</si>
  <si>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</si>
  <si>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</si>
  <si>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</si>
  <si>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</si>
  <si>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</si>
  <si>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</si>
  <si>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</si>
  <si>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</si>
  <si>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</si>
  <si>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</si>
  <si>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</si>
  <si>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</si>
  <si>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</si>
  <si>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</si>
  <si>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</si>
  <si>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</si>
  <si>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</si>
  <si>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</si>
  <si>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</si>
  <si>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</si>
  <si>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</si>
  <si>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</si>
  <si>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</si>
  <si>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</si>
  <si>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</si>
  <si>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</si>
  <si>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</si>
  <si>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</si>
  <si>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</si>
  <si>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</si>
  <si>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</si>
  <si>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</si>
  <si>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</si>
  <si>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</si>
  <si>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</si>
  <si>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</si>
  <si>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</si>
  <si>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</si>
  <si>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</si>
  <si>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</si>
  <si>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</si>
  <si>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</si>
  <si>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</si>
  <si>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</si>
  <si>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</si>
  <si>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</si>
  <si>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</si>
  <si>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</si>
  <si>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</si>
  <si>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</si>
  <si>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</si>
  <si>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</si>
  <si>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</si>
  <si>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</si>
  <si>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</si>
  <si>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</si>
  <si>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</si>
  <si>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</si>
  <si>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</si>
  <si>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</si>
  <si>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</si>
  <si>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</si>
  <si>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</si>
  <si>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</si>
  <si>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</si>
  <si>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</si>
  <si>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</si>
  <si>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</si>
  <si>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</si>
  <si>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</si>
  <si>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</si>
  <si>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</si>
  <si>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</si>
  <si>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</si>
  <si>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</si>
  <si>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</si>
  <si>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</si>
  <si>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</si>
  <si>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</si>
  <si>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</si>
  <si>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</si>
  <si>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</si>
  <si>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</si>
  <si>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</si>
  <si>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</si>
  <si>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</si>
  <si>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</si>
  <si>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</si>
  <si>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</si>
  <si>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</si>
  <si>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</si>
  <si>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</si>
  <si>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</si>
  <si>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</si>
  <si>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</si>
  <si>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</si>
  <si>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</si>
  <si>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</si>
  <si>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</si>
  <si>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</si>
  <si>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</si>
  <si>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</si>
  <si>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</si>
  <si>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</si>
  <si>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</si>
  <si>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</si>
  <si>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</si>
  <si>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</si>
  <si>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</si>
  <si>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</si>
  <si>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</si>
  <si>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</si>
  <si>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</si>
  <si>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</si>
  <si>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</si>
  <si>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</si>
  <si>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</si>
  <si>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</si>
  <si>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</si>
  <si>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</si>
  <si>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</si>
  <si>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</si>
  <si>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</si>
  <si>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</si>
  <si>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</si>
  <si>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</si>
  <si>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</si>
  <si>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</si>
  <si>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</si>
  <si>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</si>
  <si>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</si>
  <si>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</si>
  <si>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</si>
  <si>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</si>
  <si>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</si>
  <si>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</si>
  <si>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</si>
  <si>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</si>
  <si>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</si>
  <si>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</si>
  <si>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</si>
  <si>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</si>
  <si>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</si>
  <si>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</si>
  <si>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</si>
  <si>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</si>
  <si>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</si>
  <si>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</si>
  <si>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</si>
  <si>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</si>
  <si>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</si>
  <si>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</si>
  <si>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</si>
  <si>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</si>
  <si>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</si>
  <si>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</si>
  <si>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</si>
  <si>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</si>
  <si>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</si>
  <si>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</si>
  <si>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</si>
  <si>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</si>
  <si>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</si>
  <si>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</si>
  <si>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</si>
  <si>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</si>
  <si>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</si>
  <si>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</si>
  <si>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</si>
  <si>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</si>
  <si>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</si>
  <si>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</si>
  <si>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</si>
  <si>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</si>
  <si>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</si>
  <si>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</si>
  <si>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</si>
  <si>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</si>
  <si>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</si>
  <si>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</si>
  <si>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</si>
  <si>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</si>
  <si>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</si>
  <si>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</si>
  <si>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</si>
  <si>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</si>
  <si>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</si>
  <si>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</si>
  <si>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</si>
  <si>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</si>
  <si>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</si>
  <si>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</si>
  <si>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</si>
  <si>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</si>
  <si>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</si>
  <si>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</si>
  <si>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</si>
  <si>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</si>
  <si>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</si>
  <si>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</si>
  <si>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</si>
  <si>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</si>
  <si>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</si>
  <si>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</si>
  <si>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</si>
  <si>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</si>
  <si>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</si>
  <si>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</si>
  <si>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</si>
  <si>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</si>
  <si>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</si>
  <si>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</si>
  <si>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</si>
  <si>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</si>
  <si>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</si>
  <si>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</si>
  <si>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</si>
  <si>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</si>
  <si>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</si>
  <si>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</si>
  <si>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</si>
  <si>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</si>
  <si>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</si>
  <si>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</si>
  <si>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</si>
  <si>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</si>
  <si>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</si>
  <si>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</si>
  <si>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</si>
  <si>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</si>
  <si>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</si>
  <si>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</si>
  <si>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</si>
  <si>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</si>
  <si>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</si>
  <si>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</si>
  <si>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</si>
  <si>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</si>
  <si>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</si>
  <si>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</si>
  <si>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</si>
  <si>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</si>
  <si>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</si>
  <si>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</si>
  <si>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</si>
  <si>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</si>
  <si>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</si>
  <si>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</si>
  <si>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</si>
  <si>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</si>
  <si>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</si>
  <si>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</si>
  <si>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</si>
  <si>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</si>
  <si>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</si>
  <si>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</si>
  <si>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</si>
  <si>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</si>
  <si>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</si>
  <si>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</si>
  <si>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</si>
  <si>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</si>
  <si>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</si>
  <si>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</si>
  <si>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</si>
  <si>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</si>
  <si>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</si>
  <si>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</si>
  <si>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</si>
  <si>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</si>
  <si>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</si>
  <si>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</si>
  <si>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</si>
  <si>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</si>
  <si>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</si>
  <si>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</si>
  <si>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</si>
  <si>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</si>
  <si>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</si>
  <si>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</si>
  <si>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</si>
  <si>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</si>
  <si>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</si>
  <si>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</si>
  <si>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</si>
  <si>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</si>
  <si>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</si>
  <si>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</si>
  <si>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</si>
  <si>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</si>
  <si>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</si>
  <si>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</si>
  <si>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</si>
  <si>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</si>
  <si>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</si>
  <si>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</si>
  <si>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</si>
  <si>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</si>
  <si>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</si>
  <si>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</si>
  <si>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</si>
  <si>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</si>
  <si>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</si>
  <si>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</si>
  <si>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</si>
  <si>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</si>
  <si>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</si>
  <si>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</si>
  <si>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</si>
  <si>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</si>
  <si>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</si>
  <si>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</si>
  <si>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</si>
  <si>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</si>
  <si>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</si>
  <si>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</si>
  <si>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</si>
  <si>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</si>
  <si>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</si>
  <si>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</si>
  <si>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</si>
  <si>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</si>
  <si>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</si>
  <si>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</si>
  <si>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</si>
  <si>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</si>
  <si>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</si>
  <si>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</si>
  <si>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</si>
  <si>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</si>
  <si>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</si>
  <si>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</si>
  <si>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</si>
  <si>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</si>
  <si>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</si>
  <si>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</si>
  <si>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</si>
  <si>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</si>
  <si>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</si>
  <si>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</si>
  <si>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</si>
  <si>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</si>
  <si>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</si>
  <si>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</si>
  <si>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</si>
  <si>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</si>
  <si>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</si>
  <si>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</si>
  <si>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</si>
  <si>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</si>
  <si>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</si>
  <si>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</si>
  <si>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</si>
  <si>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</si>
  <si>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</si>
  <si>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</si>
  <si>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</si>
  <si>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</si>
  <si>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</si>
  <si>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</si>
  <si>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</si>
  <si>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</si>
  <si>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</si>
  <si>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</si>
  <si>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</si>
  <si>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</si>
  <si>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</si>
  <si>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</si>
  <si>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</si>
  <si>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</si>
  <si>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</si>
  <si>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</si>
  <si>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</si>
  <si>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</si>
  <si>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</si>
  <si>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</si>
  <si>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</si>
  <si>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</si>
  <si>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</si>
  <si>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</si>
  <si>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</si>
  <si>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</si>
  <si>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</si>
  <si>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</si>
  <si>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</si>
  <si>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</si>
  <si>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</si>
  <si>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</si>
  <si>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</si>
  <si>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</si>
  <si>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</si>
  <si>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</si>
  <si>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</si>
  <si>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</si>
  <si>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</si>
  <si>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</si>
  <si>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</si>
  <si>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</si>
  <si>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</si>
  <si>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</si>
  <si>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</si>
  <si>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</si>
  <si>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</si>
  <si>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</si>
  <si>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</si>
  <si>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</si>
  <si>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</si>
  <si>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</si>
  <si>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</si>
  <si>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</si>
  <si>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</si>
  <si>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</si>
  <si>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</si>
  <si>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</si>
  <si>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</si>
  <si>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</si>
  <si>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</si>
  <si>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</si>
  <si>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</si>
  <si>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</si>
  <si>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</si>
  <si>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</si>
  <si>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</si>
  <si>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</si>
  <si>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</si>
  <si>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</si>
  <si>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</si>
  <si>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</si>
  <si>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</si>
  <si>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</si>
  <si>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</si>
  <si>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</si>
  <si>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</si>
  <si>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</si>
  <si>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</si>
  <si>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</si>
  <si>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</si>
  <si>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</si>
  <si>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</si>
  <si>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</si>
  <si>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</si>
  <si>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</si>
  <si>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</si>
  <si>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</si>
  <si>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</si>
  <si>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</si>
  <si>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</si>
  <si>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</si>
  <si>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</si>
  <si>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</si>
  <si>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</si>
  <si>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</si>
  <si>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</si>
  <si>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</si>
  <si>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</si>
  <si>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</si>
  <si>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</si>
  <si>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</si>
  <si>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</si>
  <si>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</si>
  <si>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</si>
  <si>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</si>
  <si>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</si>
  <si>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</si>
  <si>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</si>
  <si>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</si>
  <si>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</si>
  <si>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</si>
  <si>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</si>
  <si>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</si>
  <si>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</si>
  <si>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</si>
  <si>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</si>
  <si>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</si>
  <si>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</si>
  <si>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</si>
  <si>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</si>
  <si>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</si>
  <si>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</si>
  <si>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</si>
  <si>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</si>
  <si>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</si>
  <si>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</si>
  <si>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</si>
  <si>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</si>
  <si>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</si>
  <si>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</si>
  <si>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</si>
  <si>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</si>
  <si>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</si>
  <si>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</si>
  <si>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</si>
  <si>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</si>
  <si>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</si>
  <si>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</si>
  <si>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</si>
  <si>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</si>
  <si>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</si>
  <si>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</si>
  <si>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</si>
  <si>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</si>
  <si>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</si>
  <si>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</si>
  <si>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</si>
  <si>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</si>
  <si>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</si>
  <si>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</si>
  <si>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</si>
  <si>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</si>
  <si>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</si>
  <si>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</si>
  <si>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</si>
  <si>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</si>
  <si>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</si>
  <si>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</si>
  <si>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</si>
  <si>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</si>
  <si>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</si>
  <si>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</si>
  <si>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</si>
  <si>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</si>
  <si>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</si>
  <si>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</si>
  <si>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</si>
  <si>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</si>
  <si>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</si>
  <si>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</si>
  <si>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</si>
  <si>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</si>
  <si>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</si>
  <si>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</si>
  <si>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</si>
  <si>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</si>
  <si>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</si>
  <si>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</si>
  <si>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</si>
  <si>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</si>
  <si>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</si>
  <si>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</si>
  <si>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</si>
  <si>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</si>
  <si>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</si>
  <si>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</si>
  <si>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</si>
  <si>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</si>
  <si>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</si>
  <si>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</si>
  <si>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</si>
  <si>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</si>
  <si>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</si>
  <si>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</si>
  <si>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</si>
  <si>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</si>
  <si>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</si>
  <si>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</si>
  <si>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</si>
  <si>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</si>
  <si>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</si>
  <si>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</si>
  <si>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</si>
  <si>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</si>
  <si>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</si>
  <si>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</si>
  <si>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</si>
  <si>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</si>
  <si>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</si>
  <si>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</si>
  <si>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</si>
  <si>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</si>
  <si>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</si>
  <si>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</si>
  <si>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</si>
  <si>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</si>
  <si>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</si>
  <si>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</si>
  <si>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</si>
  <si>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</si>
  <si>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</si>
  <si>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</si>
  <si>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</si>
  <si>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</si>
  <si>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</si>
  <si>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</si>
  <si>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</si>
  <si>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</si>
  <si>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</si>
  <si>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</si>
  <si>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</si>
  <si>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</si>
  <si>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</si>
  <si>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</si>
  <si>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</si>
  <si>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</si>
  <si>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</si>
  <si>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</si>
  <si>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</si>
  <si>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</si>
  <si>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</si>
  <si>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</si>
  <si>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</si>
  <si>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</si>
  <si>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</si>
  <si>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</si>
  <si>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</si>
  <si>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</si>
  <si>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</si>
  <si>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</si>
  <si>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</si>
  <si>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</si>
  <si>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</si>
  <si>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</si>
  <si>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</si>
  <si>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</si>
  <si>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</si>
  <si>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</si>
  <si>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</si>
  <si>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</si>
  <si>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</si>
  <si>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</si>
  <si>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</si>
  <si>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</si>
  <si>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</si>
  <si>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</si>
  <si>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</si>
  <si>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</si>
  <si>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</si>
  <si>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</si>
  <si>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</si>
  <si>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</si>
  <si>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</si>
  <si>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</si>
  <si>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</si>
  <si>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</si>
  <si>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</si>
  <si>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</si>
  <si>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</si>
  <si>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</si>
  <si>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</si>
  <si>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</si>
  <si>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</si>
  <si>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</si>
  <si>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</si>
  <si>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</si>
  <si>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</si>
  <si>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</si>
  <si>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</si>
  <si>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</si>
  <si>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</si>
  <si>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</si>
  <si>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</si>
  <si>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</si>
  <si>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</si>
  <si>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</si>
  <si>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</si>
  <si>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</si>
  <si>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</si>
  <si>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</si>
  <si>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</si>
  <si>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</si>
  <si>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</si>
  <si>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</si>
  <si>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</si>
  <si>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</si>
  <si>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</si>
  <si>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</si>
  <si>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</si>
  <si>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</si>
  <si>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</si>
  <si>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</si>
  <si>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</si>
  <si>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</si>
  <si>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</si>
  <si>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</si>
  <si>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</si>
  <si>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</si>
  <si>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</si>
  <si>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</si>
  <si>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</si>
  <si>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</si>
  <si>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</si>
  <si>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</si>
  <si>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</si>
  <si>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</si>
  <si>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</si>
  <si>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</si>
  <si>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</si>
  <si>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</si>
  <si>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</si>
  <si>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</si>
  <si>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</si>
  <si>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</si>
  <si>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</si>
  <si>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</si>
  <si>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</si>
  <si>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</si>
  <si>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</si>
  <si>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</si>
  <si>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</si>
  <si>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</si>
  <si>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</si>
  <si>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</si>
  <si>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</si>
  <si>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</si>
  <si>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</si>
  <si>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</si>
  <si>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</si>
  <si>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</si>
  <si>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</si>
  <si>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</si>
  <si>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</si>
  <si>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</si>
  <si>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</si>
  <si>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</si>
  <si>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</si>
  <si>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</si>
  <si>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</si>
  <si>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</si>
  <si>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</si>
  <si>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</si>
  <si>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</si>
  <si>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</si>
  <si>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</si>
  <si>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</si>
  <si>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</si>
  <si>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</si>
  <si>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</si>
  <si>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</si>
  <si>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</si>
  <si>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</si>
  <si>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</si>
  <si>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</si>
  <si>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</si>
  <si>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</si>
  <si>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</si>
  <si>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</si>
  <si>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</si>
  <si>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</si>
  <si>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</si>
  <si>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</si>
  <si>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</si>
  <si>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</si>
  <si>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</si>
  <si>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</si>
  <si>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</si>
  <si>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</si>
  <si>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</si>
  <si>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</si>
  <si>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</si>
  <si>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</si>
  <si>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</si>
  <si>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</si>
  <si>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</si>
  <si>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</si>
  <si>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</si>
  <si>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</si>
  <si>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</si>
  <si>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</si>
  <si>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</si>
  <si>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</si>
  <si>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</si>
  <si>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</si>
  <si>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</si>
  <si>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</si>
  <si>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</si>
  <si>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</si>
  <si>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</si>
  <si>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</si>
  <si>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</si>
  <si>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</si>
  <si>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</si>
  <si>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</si>
  <si>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</si>
  <si>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</si>
  <si>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</si>
  <si>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</si>
  <si>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</si>
  <si>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</si>
  <si>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</si>
  <si>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</si>
  <si>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</si>
  <si>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</si>
  <si>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</si>
  <si>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</si>
  <si>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</si>
  <si>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</si>
  <si>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</si>
  <si>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</si>
  <si>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</si>
  <si>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</si>
  <si>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</si>
  <si>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</si>
  <si>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</si>
  <si>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</si>
  <si>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</si>
  <si>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</si>
  <si>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</si>
  <si>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</si>
  <si>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</si>
  <si>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</si>
  <si>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</si>
  <si>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</si>
  <si>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</si>
  <si>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</si>
  <si>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</si>
  <si>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</si>
  <si>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</si>
  <si>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</si>
  <si>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</si>
  <si>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</si>
  <si>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</si>
  <si>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</si>
  <si>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</si>
  <si>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</si>
  <si>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</si>
  <si>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</si>
  <si>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</si>
  <si>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</si>
  <si>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</si>
  <si>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</si>
  <si>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</si>
  <si>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</si>
  <si>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</si>
  <si>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</si>
  <si>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</si>
  <si>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</si>
  <si>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</si>
  <si>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</si>
  <si>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</si>
  <si>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</si>
  <si>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</si>
  <si>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</si>
  <si>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</si>
  <si>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</si>
  <si>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</si>
  <si>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</si>
  <si>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</si>
  <si>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</si>
  <si>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</si>
  <si>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</si>
  <si>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</si>
  <si>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</si>
  <si>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</si>
  <si>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</si>
  <si>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</si>
  <si>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</si>
  <si>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</si>
  <si>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</si>
  <si>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</si>
  <si>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</si>
  <si>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</si>
  <si>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</si>
  <si>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</si>
  <si>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</si>
  <si>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</si>
  <si>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</si>
  <si>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</si>
  <si>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</si>
  <si>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</si>
  <si>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</si>
  <si>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</si>
  <si>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</si>
  <si>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</si>
  <si>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</si>
  <si>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</si>
  <si>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</si>
  <si>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</si>
  <si>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</si>
  <si>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</si>
  <si>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</si>
  <si>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</si>
  <si>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</si>
  <si>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</si>
  <si>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</si>
  <si>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</si>
  <si>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</si>
  <si>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</si>
  <si>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</si>
  <si>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</si>
  <si>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</si>
  <si>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</si>
  <si>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</si>
  <si>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</si>
  <si>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</si>
  <si>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</si>
  <si>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</si>
  <si>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</si>
  <si>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</si>
  <si>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</si>
  <si>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</si>
  <si>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</si>
  <si>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</si>
  <si>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</si>
  <si>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</si>
  <si>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</si>
  <si>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</si>
  <si>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</si>
  <si>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</si>
  <si>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</si>
  <si>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</si>
  <si>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</si>
  <si>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</si>
  <si>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</si>
  <si>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</si>
  <si>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</si>
  <si>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</si>
  <si>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</si>
  <si>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</si>
  <si>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</si>
  <si>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</si>
  <si>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</si>
  <si>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</si>
  <si>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</si>
  <si>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</si>
  <si>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</si>
  <si>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</si>
  <si>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</si>
  <si>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</si>
  <si>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</si>
  <si>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</si>
  <si>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</si>
  <si>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</si>
  <si>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</si>
  <si>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</si>
  <si>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</si>
  <si>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</si>
  <si>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</si>
  <si>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</si>
  <si>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</si>
  <si>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</si>
  <si>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</si>
  <si>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</si>
  <si>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</si>
  <si>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</si>
  <si>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</si>
  <si>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</si>
  <si>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</si>
  <si>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</si>
  <si>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</si>
  <si>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</si>
  <si>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</si>
  <si>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</si>
  <si>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</si>
  <si>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</si>
  <si>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</si>
  <si>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</si>
  <si>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</si>
  <si>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</si>
  <si>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</si>
  <si>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</si>
  <si>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</si>
  <si>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</si>
  <si>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</si>
  <si>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</si>
  <si>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</si>
  <si>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</si>
  <si>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</si>
  <si>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</si>
  <si>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</si>
  <si>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</si>
  <si>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</si>
  <si>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</si>
  <si>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</si>
  <si>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</si>
  <si>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</si>
  <si>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</si>
  <si>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</si>
  <si>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</si>
  <si>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</si>
  <si>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</si>
  <si>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</si>
  <si>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</si>
  <si>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</si>
  <si>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</si>
  <si>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</si>
  <si>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</si>
  <si>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</si>
  <si>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</si>
  <si>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</si>
  <si>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</si>
  <si>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</si>
  <si>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</si>
  <si>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</si>
  <si>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</si>
  <si>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</si>
  <si>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</si>
  <si>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</si>
  <si>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</si>
  <si>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</si>
  <si>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</si>
  <si>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</si>
  <si>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</si>
  <si>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</si>
  <si>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</si>
  <si>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</si>
  <si>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</si>
  <si>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</si>
  <si>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</si>
  <si>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</si>
  <si>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</si>
  <si>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</si>
  <si>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</si>
  <si>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</si>
  <si>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</si>
  <si>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</si>
  <si>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</si>
  <si>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</si>
  <si>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</si>
  <si>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</si>
  <si>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</si>
  <si>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</si>
  <si>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</si>
  <si>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</si>
  <si>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</si>
  <si>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</si>
  <si>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</si>
  <si>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</si>
  <si>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</si>
  <si>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</si>
  <si>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</si>
  <si>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</si>
  <si>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</si>
  <si>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</si>
  <si>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</si>
  <si>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</si>
  <si>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</si>
  <si>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</si>
  <si>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</si>
  <si>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</si>
  <si>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</si>
  <si>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</si>
  <si>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</si>
  <si>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</si>
  <si>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</si>
  <si>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</si>
  <si>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</si>
  <si>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</si>
  <si>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</si>
  <si>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</si>
  <si>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</si>
  <si>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</si>
  <si>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</si>
  <si>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</si>
  <si>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</si>
  <si>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</si>
  <si>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</si>
  <si>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</si>
  <si>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</si>
  <si>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</si>
  <si>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</si>
  <si>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</si>
  <si>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</si>
  <si>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</si>
  <si>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</si>
  <si>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</si>
  <si>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</si>
  <si>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</si>
  <si>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</si>
  <si>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</si>
  <si>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</si>
  <si>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</si>
  <si>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</si>
  <si>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</si>
  <si>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</si>
  <si>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</si>
  <si>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</si>
  <si>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</si>
  <si>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</si>
  <si>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</si>
  <si>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</si>
  <si>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</si>
  <si>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</si>
  <si>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</si>
  <si>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</si>
  <si>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</si>
  <si>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</si>
  <si>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</si>
  <si>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</si>
  <si>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</si>
  <si>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</si>
  <si>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</si>
  <si>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</si>
  <si>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</si>
  <si>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</si>
  <si>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</si>
  <si>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</si>
  <si>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</si>
  <si>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</si>
  <si>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</si>
  <si>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</si>
  <si>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</si>
  <si>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</si>
  <si>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</si>
  <si>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</si>
  <si>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</si>
  <si>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</si>
  <si>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</si>
  <si>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</si>
  <si>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</si>
  <si>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</si>
  <si>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</si>
  <si>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</si>
  <si>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</si>
  <si>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</si>
  <si>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</si>
  <si>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</si>
  <si>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</si>
  <si>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</si>
  <si>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</si>
  <si>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</si>
  <si>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</si>
  <si>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</si>
  <si>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</si>
  <si>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</si>
  <si>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</si>
  <si>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</si>
  <si>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</si>
  <si>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</si>
  <si>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</si>
  <si>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</si>
  <si>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</si>
  <si>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</si>
  <si>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</si>
  <si>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</si>
  <si>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</si>
  <si>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</si>
  <si>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</si>
  <si>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</si>
  <si>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</si>
  <si>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</si>
  <si>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</si>
  <si>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</si>
  <si>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</si>
  <si>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</si>
  <si>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</si>
  <si>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</si>
  <si>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</si>
  <si>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</si>
  <si>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</si>
  <si>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</si>
  <si>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</si>
  <si>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</si>
  <si>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</si>
  <si>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</si>
  <si>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</si>
  <si>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</si>
  <si>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</si>
  <si>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</si>
  <si>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</si>
  <si>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</si>
  <si>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</si>
  <si>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</si>
  <si>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</si>
  <si>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</si>
  <si>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</si>
  <si>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</si>
  <si>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</si>
  <si>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</si>
  <si>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</si>
  <si>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</si>
  <si>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</si>
  <si>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</si>
  <si>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</si>
  <si>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</si>
  <si>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</si>
  <si>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</si>
  <si>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</si>
  <si>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</si>
  <si>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</si>
  <si>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</si>
  <si>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</si>
  <si>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</si>
  <si>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</si>
  <si>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</si>
  <si>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</si>
  <si>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</si>
  <si>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</si>
  <si>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</si>
  <si>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</si>
  <si>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</si>
  <si>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</si>
  <si>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</si>
  <si>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</si>
  <si>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</si>
  <si>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</si>
  <si>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</si>
  <si>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</si>
  <si>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</si>
  <si>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</si>
  <si>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</si>
  <si>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</si>
  <si>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</si>
  <si>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</si>
  <si>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</si>
  <si>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</si>
  <si>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</si>
  <si>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</si>
  <si>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</si>
  <si>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</si>
  <si>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</si>
  <si>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</si>
  <si>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</si>
  <si>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</si>
  <si>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</si>
  <si>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</si>
  <si>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</si>
  <si>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</si>
  <si>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</si>
  <si>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</si>
  <si>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</si>
  <si>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</si>
  <si>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</si>
  <si>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</si>
  <si>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</si>
  <si>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</si>
  <si>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</si>
  <si>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</si>
  <si>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</si>
  <si>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</si>
  <si>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</si>
  <si>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</si>
  <si>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</si>
  <si>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</si>
  <si>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</si>
  <si>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</si>
  <si>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</si>
  <si>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</si>
  <si>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</si>
  <si>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</si>
  <si>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</si>
  <si>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</si>
  <si>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</si>
  <si>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</si>
  <si>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</si>
  <si>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</si>
  <si>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</si>
  <si>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</si>
  <si>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</si>
  <si>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</si>
  <si>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</si>
  <si>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</si>
  <si>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</si>
  <si>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</si>
  <si>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</si>
  <si>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</si>
  <si>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</si>
  <si>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</si>
  <si>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</si>
  <si>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</si>
  <si>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</si>
  <si>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</si>
  <si>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</si>
  <si>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</si>
  <si>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</si>
  <si>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</si>
  <si>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</si>
  <si>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</si>
  <si>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</si>
  <si>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</si>
  <si>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</si>
  <si>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</si>
  <si>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</si>
  <si>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</si>
  <si>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</si>
  <si>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</si>
  <si>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</si>
  <si>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</si>
  <si>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</si>
  <si>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</si>
  <si>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</si>
  <si>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</si>
  <si>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</si>
  <si>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</si>
  <si>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</si>
  <si>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</si>
  <si>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</si>
  <si>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</si>
  <si>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</si>
  <si>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</si>
  <si>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</si>
  <si>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</si>
  <si>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</si>
  <si>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</si>
  <si>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</si>
  <si>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</si>
  <si>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</si>
  <si>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</si>
  <si>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</si>
  <si>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</si>
  <si>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</si>
  <si>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</si>
  <si>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</si>
  <si>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</si>
  <si>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</si>
  <si>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</si>
  <si>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</si>
  <si>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</si>
  <si>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</si>
  <si>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</si>
  <si>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</si>
  <si>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</si>
  <si>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</si>
  <si>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</si>
  <si>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</si>
  <si>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</si>
  <si>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</si>
  <si>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</si>
  <si>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</si>
  <si>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</si>
  <si>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</si>
  <si>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</si>
  <si>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</si>
  <si>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</si>
  <si>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</si>
  <si>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</si>
  <si>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</si>
  <si>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</si>
  <si>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</si>
  <si>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</si>
  <si>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</si>
  <si>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</si>
  <si>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</si>
  <si>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</si>
  <si>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</si>
  <si>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</si>
  <si>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</si>
  <si>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</si>
  <si>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</si>
  <si>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</si>
  <si>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</si>
  <si>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</si>
  <si>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</si>
  <si>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</si>
  <si>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</si>
  <si>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</si>
  <si>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</si>
  <si>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</si>
  <si>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</si>
  <si>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</si>
  <si>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</si>
  <si>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</si>
  <si>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</si>
  <si>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</si>
  <si>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</si>
  <si>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</si>
  <si>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</si>
  <si>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</si>
  <si>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</si>
  <si>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</si>
  <si>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</si>
  <si>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</si>
  <si>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</si>
  <si>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</si>
  <si>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</si>
  <si>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</si>
  <si>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</si>
  <si>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</si>
  <si>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</si>
  <si>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</si>
  <si>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</si>
  <si>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</si>
  <si>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</si>
  <si>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</si>
  <si>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</si>
  <si>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</si>
  <si>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</si>
  <si>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</si>
  <si>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</si>
  <si>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</si>
  <si>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</si>
  <si>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</si>
  <si>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</si>
  <si>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</si>
  <si>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</si>
  <si>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</si>
  <si>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</si>
  <si>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</si>
  <si>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</si>
  <si>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</si>
  <si>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</si>
  <si>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</si>
  <si>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</si>
  <si>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</si>
  <si>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</si>
  <si>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</si>
  <si>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</si>
  <si>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</si>
  <si>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</si>
  <si>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</si>
  <si>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</si>
  <si>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</si>
  <si>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</si>
  <si>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</si>
  <si>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</si>
  <si>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</si>
  <si>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</si>
  <si>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</si>
  <si>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</si>
  <si>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</si>
  <si>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</si>
  <si>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</si>
  <si>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</si>
  <si>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</si>
  <si>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</si>
  <si>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</si>
  <si>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</si>
  <si>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</si>
  <si>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</si>
  <si>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</si>
  <si>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</si>
  <si>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</si>
  <si>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</si>
  <si>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</si>
  <si>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</si>
  <si>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</si>
  <si>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</si>
  <si>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</si>
  <si>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</si>
  <si>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</si>
  <si>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</si>
  <si>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</si>
  <si>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</si>
  <si>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</si>
  <si>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</si>
  <si>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</si>
  <si>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</si>
  <si>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</si>
  <si>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</si>
  <si>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</si>
  <si>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</si>
  <si>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</si>
  <si>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</si>
  <si>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</si>
  <si>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</si>
  <si>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</si>
  <si>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</si>
  <si>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</si>
  <si>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</si>
  <si>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</si>
  <si>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</si>
  <si>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</si>
  <si>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</si>
  <si>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</si>
  <si>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</si>
  <si>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</si>
  <si>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</si>
  <si>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</si>
  <si>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</si>
  <si>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</si>
  <si>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</si>
  <si>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</si>
  <si>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</si>
  <si>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</si>
  <si>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</si>
  <si>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</si>
  <si>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</si>
  <si>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</si>
  <si>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</si>
  <si>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</si>
  <si>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</si>
  <si>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</si>
  <si>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</si>
  <si>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</si>
  <si>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</si>
  <si>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</si>
  <si>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</si>
  <si>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</si>
  <si>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</si>
  <si>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</si>
  <si>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</si>
  <si>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</si>
  <si>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</si>
  <si>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</si>
  <si>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</si>
  <si>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</si>
  <si>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</si>
  <si>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</si>
  <si>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</si>
  <si>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</si>
  <si>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</si>
  <si>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</si>
  <si>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</si>
  <si>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</si>
  <si>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</si>
  <si>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</si>
  <si>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</si>
  <si>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</si>
  <si>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</si>
  <si>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</si>
  <si>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</si>
  <si>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</si>
  <si>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</si>
  <si>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</si>
  <si>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</si>
  <si>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</si>
  <si>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</si>
  <si>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</si>
  <si>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</si>
  <si>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</si>
  <si>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</si>
  <si>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</si>
  <si>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</si>
  <si>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</si>
  <si>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</si>
  <si>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</si>
  <si>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</si>
  <si>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</si>
  <si>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</si>
  <si>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</si>
  <si>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</si>
  <si>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</si>
  <si>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</si>
  <si>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</si>
  <si>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</si>
  <si>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</si>
  <si>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</si>
  <si>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</si>
  <si>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</si>
  <si>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</si>
  <si>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</si>
  <si>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</si>
  <si>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</si>
  <si>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</si>
  <si>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</si>
  <si>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</si>
  <si>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</si>
  <si>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</si>
  <si>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</si>
  <si>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</si>
  <si>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</si>
  <si>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</si>
  <si>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</si>
  <si>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</si>
  <si>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</si>
  <si>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</si>
  <si>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</si>
  <si>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</si>
  <si>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</si>
  <si>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</si>
  <si>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</si>
  <si>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</si>
  <si>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</si>
  <si>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</si>
  <si>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</si>
  <si>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</si>
  <si>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</si>
  <si>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</si>
  <si>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</si>
  <si>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</si>
  <si>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</si>
  <si>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</si>
  <si>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</si>
  <si>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</si>
  <si>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</si>
  <si>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</si>
  <si>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</si>
  <si>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</si>
  <si>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</si>
  <si>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</si>
  <si>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</si>
  <si>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</si>
  <si>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</si>
  <si>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</si>
  <si>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</si>
  <si>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</si>
  <si>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</si>
  <si>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</si>
  <si>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</si>
  <si>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</si>
  <si>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</si>
  <si>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</si>
  <si>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</si>
  <si>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</si>
  <si>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</si>
  <si>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</si>
  <si>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</si>
  <si>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</si>
  <si>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</si>
  <si>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</si>
  <si>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</si>
  <si>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</si>
  <si>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</si>
  <si>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</si>
  <si>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</si>
  <si>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</si>
  <si>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</si>
  <si>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</si>
  <si>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</si>
  <si>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</si>
  <si>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</si>
  <si>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</si>
  <si>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</si>
  <si>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</si>
  <si>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</si>
  <si>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</si>
  <si>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</si>
  <si>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</si>
  <si>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</si>
  <si>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</si>
  <si>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</si>
  <si>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</si>
  <si>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</si>
  <si>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</si>
  <si>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</si>
  <si>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</si>
  <si>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</si>
  <si>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</si>
  <si>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</si>
  <si>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</si>
  <si>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</si>
  <si>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</si>
  <si>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</si>
  <si>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</si>
  <si>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</si>
  <si>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</si>
  <si>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</si>
  <si>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</si>
  <si>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</si>
  <si>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</si>
  <si>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</si>
  <si>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</si>
  <si>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</si>
  <si>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</si>
  <si>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</si>
  <si>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</si>
  <si>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</si>
  <si>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</si>
  <si>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</si>
  <si>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</si>
  <si>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</si>
  <si>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</si>
  <si>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</si>
  <si>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</si>
  <si>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</si>
  <si>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</si>
  <si>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</si>
  <si>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</si>
  <si>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</si>
  <si>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</si>
  <si>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</si>
  <si>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</si>
  <si>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</si>
  <si>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</si>
  <si>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</si>
  <si>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</si>
  <si>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</si>
  <si>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</si>
  <si>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</si>
  <si>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</si>
  <si>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</si>
  <si>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</si>
  <si>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</si>
  <si>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</si>
  <si>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</si>
  <si>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</si>
  <si>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</si>
  <si>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</si>
  <si>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</si>
  <si>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</si>
  <si>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</si>
  <si>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</si>
  <si>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</si>
  <si>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</si>
  <si>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</si>
  <si>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</si>
  <si>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</si>
  <si>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</si>
  <si>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</si>
  <si>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</si>
  <si>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</si>
  <si>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</si>
  <si>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</si>
  <si>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</si>
  <si>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</si>
  <si>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</si>
  <si>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</si>
  <si>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</si>
  <si>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</si>
  <si>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</si>
  <si>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</si>
  <si>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</si>
  <si>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</si>
  <si>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</si>
  <si>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</si>
  <si>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</si>
  <si>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</si>
  <si>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</si>
  <si>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</si>
  <si>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</si>
  <si>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</si>
  <si>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</si>
  <si>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</si>
  <si>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</si>
  <si>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</si>
  <si>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</si>
  <si>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</si>
  <si>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</si>
  <si>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</si>
  <si>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</si>
  <si>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</si>
  <si>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</si>
  <si>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</si>
  <si>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</si>
  <si>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</si>
  <si>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</si>
  <si>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</si>
  <si>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</si>
  <si>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</si>
  <si>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</si>
  <si>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</si>
  <si>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</si>
  <si>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</si>
  <si>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</si>
  <si>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</si>
  <si>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</si>
  <si>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</si>
  <si>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</si>
  <si>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</si>
  <si>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</si>
  <si>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</si>
  <si>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</si>
  <si>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</si>
  <si>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</si>
  <si>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</si>
  <si>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</si>
  <si>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</si>
  <si>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</si>
  <si>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</si>
  <si>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</si>
  <si>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</si>
  <si>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</si>
  <si>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</si>
  <si>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</si>
  <si>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</si>
  <si>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</si>
  <si>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</si>
  <si>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</si>
  <si>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</si>
  <si>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</si>
  <si>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</si>
  <si>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</si>
  <si>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</si>
  <si>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</si>
  <si>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</si>
  <si>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</si>
  <si>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</si>
  <si>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</si>
  <si>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</si>
  <si>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</si>
  <si>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</si>
  <si>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</si>
  <si>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</si>
  <si>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</si>
  <si>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</si>
  <si>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</si>
  <si>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</si>
  <si>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</si>
  <si>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</si>
  <si>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</si>
  <si>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</si>
  <si>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</si>
  <si>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</si>
  <si>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</si>
  <si>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</si>
  <si>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</si>
  <si>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</si>
  <si>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</si>
  <si>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</si>
  <si>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</si>
  <si>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</si>
  <si>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</si>
  <si>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</si>
  <si>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</si>
  <si>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</si>
  <si>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</si>
  <si>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</si>
  <si>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</si>
  <si>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</si>
  <si>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</si>
  <si>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</si>
  <si>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</si>
  <si>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</si>
  <si>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</si>
  <si>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</si>
  <si>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</si>
  <si>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</si>
  <si>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</si>
  <si>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</si>
  <si>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</si>
  <si>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</si>
  <si>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</si>
  <si>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</si>
  <si>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</si>
  <si>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</si>
  <si>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</si>
  <si>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</si>
  <si>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</si>
  <si>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</si>
  <si>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</si>
  <si>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</si>
  <si>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</si>
  <si>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</si>
  <si>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</si>
  <si>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</si>
  <si>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</si>
  <si>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</si>
  <si>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</si>
  <si>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</si>
  <si>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</si>
  <si>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</si>
  <si>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</si>
  <si>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</si>
  <si>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</si>
  <si>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</si>
  <si>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</si>
  <si>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</si>
  <si>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</si>
  <si>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</si>
  <si>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</si>
  <si>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</si>
  <si>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</si>
  <si>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</si>
  <si>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</si>
  <si>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</si>
  <si>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</si>
  <si>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</si>
  <si>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</si>
  <si>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</si>
  <si>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</si>
  <si>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</si>
  <si>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</si>
  <si>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</si>
  <si>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</si>
  <si>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</si>
  <si>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</si>
  <si>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</si>
  <si>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</si>
  <si>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</si>
  <si>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</si>
  <si>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</si>
  <si>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</si>
  <si>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</si>
  <si>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</si>
  <si>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</si>
  <si>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</si>
  <si>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</si>
  <si>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</si>
  <si>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</si>
  <si>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</si>
  <si>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</si>
  <si>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</si>
  <si>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</si>
  <si>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</si>
  <si>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</si>
  <si>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</si>
  <si>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</si>
  <si>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</si>
  <si>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</si>
  <si>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</si>
  <si>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</si>
  <si>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</si>
  <si>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</si>
  <si>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</si>
  <si>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</si>
  <si>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</si>
  <si>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</si>
  <si>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</si>
  <si>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</si>
  <si>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</si>
  <si>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</si>
  <si>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</si>
  <si>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</si>
  <si>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</si>
  <si>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</si>
  <si>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</si>
  <si>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</si>
  <si>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</si>
  <si>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</si>
  <si>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</si>
  <si>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</si>
  <si>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</si>
  <si>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</si>
  <si>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</si>
  <si>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</si>
  <si>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</si>
  <si>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</si>
  <si>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</si>
  <si>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</si>
  <si>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</si>
  <si>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</si>
  <si>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</si>
  <si>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</si>
  <si>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</si>
  <si>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</si>
  <si>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</si>
  <si>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</si>
  <si>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</si>
  <si>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</si>
  <si>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</si>
  <si>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</si>
  <si>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</si>
  <si>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</si>
  <si>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</si>
  <si>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</si>
  <si>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</si>
  <si>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</si>
  <si>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</si>
  <si>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</si>
  <si>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</si>
  <si>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</si>
  <si>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</si>
  <si>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</si>
  <si>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</si>
  <si>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</si>
  <si>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</si>
  <si>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</si>
  <si>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</si>
  <si>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</si>
  <si>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</si>
  <si>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</si>
  <si>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</si>
  <si>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</si>
  <si>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</si>
  <si>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</si>
  <si>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</si>
  <si>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</si>
  <si>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</si>
  <si>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</si>
  <si>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</si>
  <si>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</si>
  <si>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</si>
  <si>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</si>
  <si>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</si>
  <si>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</si>
  <si>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</si>
  <si>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</si>
  <si>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</si>
  <si>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</si>
  <si>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</si>
  <si>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</si>
  <si>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</si>
  <si>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</si>
  <si>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</si>
  <si>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</si>
  <si>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</si>
  <si>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</si>
  <si>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</si>
  <si>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</si>
  <si>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</si>
  <si>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</si>
  <si>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</si>
  <si>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</si>
  <si>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</si>
  <si>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</si>
  <si>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</si>
  <si>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</si>
  <si>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</si>
  <si>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</si>
  <si>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</si>
  <si>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</si>
  <si>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</si>
  <si>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</si>
  <si>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</si>
  <si>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</si>
  <si>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</si>
  <si>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</si>
  <si>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</si>
  <si>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</si>
  <si>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</si>
  <si>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</si>
  <si>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</si>
  <si>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</si>
  <si>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</si>
  <si>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</si>
  <si>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</si>
  <si>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</si>
  <si>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</si>
  <si>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</si>
  <si>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</si>
  <si>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</si>
  <si>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</si>
  <si>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</si>
  <si>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</si>
  <si>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</si>
  <si>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</si>
  <si>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</si>
  <si>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</si>
  <si>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</si>
  <si>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</si>
  <si>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</si>
  <si>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</si>
  <si>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</si>
  <si>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</si>
  <si>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</si>
  <si>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</si>
  <si>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</si>
  <si>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</si>
  <si>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</si>
  <si>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</si>
  <si>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</si>
  <si>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</si>
  <si>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</si>
  <si>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</si>
  <si>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</si>
  <si>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</si>
  <si>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</si>
  <si>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</si>
  <si>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</si>
  <si>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</si>
  <si>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</si>
  <si>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</si>
  <si>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</si>
  <si>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</si>
  <si>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</si>
  <si>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</si>
  <si>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</si>
  <si>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</si>
  <si>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</si>
  <si>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</si>
  <si>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</si>
  <si>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</si>
  <si>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</si>
  <si>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</si>
  <si>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</si>
  <si>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</si>
  <si>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</si>
  <si>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</si>
  <si>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</si>
  <si>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</si>
  <si>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</si>
  <si>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</si>
  <si>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</si>
  <si>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</si>
  <si>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</si>
  <si>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</si>
  <si>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</si>
  <si>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</si>
  <si>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</si>
  <si>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</si>
  <si>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</si>
  <si>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</si>
  <si>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</si>
  <si>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</si>
  <si>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</si>
  <si>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</si>
  <si>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</si>
  <si>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</si>
  <si>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</si>
  <si>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</si>
  <si>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</si>
  <si>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</si>
  <si>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</si>
  <si>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</si>
  <si>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</si>
  <si>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</si>
  <si>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</si>
  <si>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</si>
  <si>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</si>
  <si>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</si>
  <si>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</si>
  <si>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</si>
  <si>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</si>
  <si>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</si>
  <si>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</si>
  <si>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</si>
  <si>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</si>
  <si>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</si>
  <si>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</si>
  <si>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</si>
  <si>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</si>
  <si>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</si>
  <si>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</si>
  <si>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</si>
  <si>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</si>
  <si>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</si>
  <si>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</si>
  <si>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</si>
  <si>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</si>
  <si>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</si>
  <si>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</si>
  <si>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</si>
  <si>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</si>
  <si>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</si>
  <si>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</si>
  <si>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</si>
  <si>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</si>
  <si>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</si>
  <si>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</si>
  <si>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</si>
  <si>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</si>
  <si>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</si>
  <si>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</si>
  <si>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</si>
  <si>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</si>
  <si>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</si>
  <si>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</si>
  <si>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</si>
  <si>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</si>
  <si>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</si>
  <si>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</si>
  <si>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</si>
  <si>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</si>
  <si>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</si>
  <si>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</si>
  <si>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</si>
  <si>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</si>
  <si>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</si>
  <si>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</si>
  <si>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</si>
  <si>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</si>
  <si>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</si>
  <si>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</si>
  <si>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</si>
  <si>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</si>
  <si>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</si>
  <si>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</si>
  <si>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</si>
  <si>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</si>
  <si>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</si>
  <si>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</si>
  <si>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</si>
  <si>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</si>
  <si>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</si>
  <si>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</si>
  <si>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</si>
  <si>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</si>
  <si>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</si>
  <si>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</si>
  <si>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</si>
  <si>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</si>
  <si>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</si>
  <si>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</si>
  <si>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</si>
  <si>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</si>
  <si>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</si>
  <si>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</si>
  <si>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</si>
  <si>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</si>
  <si>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</si>
  <si>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</si>
  <si>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</si>
  <si>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</si>
  <si>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</si>
  <si>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</si>
  <si>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</si>
  <si>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</si>
  <si>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</si>
  <si>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</si>
  <si>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</si>
  <si>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</si>
  <si>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</si>
  <si>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</si>
  <si>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</si>
  <si>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</si>
  <si>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</si>
  <si>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</si>
  <si>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</si>
  <si>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</si>
  <si>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</si>
  <si>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</si>
  <si>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</si>
  <si>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</si>
  <si>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</si>
  <si>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</si>
  <si>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</si>
  <si>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</si>
  <si>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</si>
  <si>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</si>
  <si>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</si>
  <si>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</si>
  <si>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</si>
  <si>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</si>
  <si>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</si>
  <si>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</si>
  <si>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</si>
  <si>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</si>
  <si>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</si>
  <si>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</si>
  <si>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</si>
  <si>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</si>
  <si>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</si>
  <si>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</si>
  <si>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</si>
  <si>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</si>
  <si>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</si>
  <si>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</si>
  <si>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</si>
  <si>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</si>
  <si>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</si>
  <si>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</si>
  <si>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</si>
  <si>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</si>
  <si>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</si>
  <si>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</si>
  <si>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</si>
  <si>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</si>
  <si>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</si>
  <si>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</si>
  <si>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</si>
  <si>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</si>
  <si>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</si>
  <si>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</si>
  <si>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</si>
  <si>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</si>
  <si>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</si>
  <si>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</si>
  <si>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</si>
  <si>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</si>
  <si>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</si>
  <si>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</si>
  <si>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</si>
  <si>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</si>
  <si>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</si>
  <si>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</si>
  <si>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</si>
  <si>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</si>
  <si>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</si>
  <si>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</si>
  <si>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</si>
  <si>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</si>
  <si>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</si>
  <si>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</si>
  <si>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</si>
  <si>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</si>
  <si>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</si>
  <si>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</si>
  <si>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</si>
  <si>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</si>
  <si>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</si>
  <si>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</si>
  <si>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</si>
  <si>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</si>
  <si>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</si>
  <si>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</si>
  <si>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</si>
  <si>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</si>
  <si>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</si>
  <si>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</si>
  <si>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</si>
  <si>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</si>
  <si>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</si>
  <si>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</si>
  <si>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</si>
  <si>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</si>
  <si>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</si>
  <si>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</si>
  <si>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</si>
  <si>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</si>
  <si>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</si>
  <si>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</si>
  <si>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</si>
  <si>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</si>
  <si>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</si>
  <si>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</si>
  <si>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</si>
  <si>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</si>
  <si>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</si>
  <si>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</si>
  <si>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</si>
  <si>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</si>
  <si>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</si>
  <si>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</si>
  <si>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</si>
  <si>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</si>
  <si>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</si>
  <si>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</si>
  <si>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</si>
  <si>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</si>
  <si>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</si>
  <si>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</si>
  <si>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</si>
  <si>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</si>
  <si>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</si>
  <si>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</si>
  <si>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</si>
  <si>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</si>
  <si>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</si>
  <si>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</si>
  <si>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</si>
  <si>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</si>
  <si>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</si>
  <si>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</si>
  <si>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</si>
  <si>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</si>
  <si>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</si>
  <si>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</si>
  <si>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</si>
  <si>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</si>
  <si>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</si>
  <si>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</si>
  <si>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</si>
  <si>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</si>
  <si>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</si>
  <si>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</si>
  <si>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</si>
  <si>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</si>
  <si>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</si>
  <si>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</si>
  <si>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</si>
  <si>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</si>
  <si>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</si>
  <si>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</si>
  <si>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</si>
  <si>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</si>
  <si>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</si>
  <si>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</si>
  <si>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</si>
  <si>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</si>
  <si>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</si>
  <si>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</si>
  <si>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</si>
  <si>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</si>
  <si>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</si>
  <si>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</si>
  <si>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</si>
  <si>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</si>
  <si>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</si>
  <si>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</si>
  <si>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</si>
  <si>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</si>
  <si>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</si>
  <si>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</si>
  <si>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</si>
  <si>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</si>
  <si>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</si>
  <si>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</si>
  <si>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</si>
  <si>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</si>
  <si>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</si>
  <si>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</si>
  <si>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</si>
  <si>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</si>
  <si>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</si>
  <si>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</si>
  <si>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</si>
  <si>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</si>
  <si>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</si>
  <si>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</si>
  <si>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</si>
  <si>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</si>
  <si>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</si>
  <si>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</si>
  <si>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</si>
  <si>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</si>
  <si>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</si>
  <si>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</si>
  <si>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</si>
  <si>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</si>
  <si>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</si>
  <si>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</si>
  <si>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</si>
  <si>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</si>
  <si>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</si>
  <si>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</si>
  <si>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</si>
  <si>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</si>
  <si>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</si>
  <si>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</si>
  <si>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</si>
  <si>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</si>
  <si>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</si>
  <si>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</si>
  <si>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</si>
  <si>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</si>
  <si>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</si>
  <si>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</si>
  <si>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</si>
  <si>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</si>
  <si>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</si>
  <si>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</si>
  <si>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</si>
  <si>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</si>
  <si>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</si>
  <si>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</si>
  <si>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</si>
  <si>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</si>
  <si>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</si>
  <si>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</si>
  <si>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</si>
  <si>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</si>
  <si>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</si>
  <si>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</si>
  <si>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</si>
  <si>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</si>
  <si>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</si>
  <si>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</si>
  <si>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</si>
  <si>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</si>
  <si>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</si>
  <si>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</si>
  <si>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</si>
  <si>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</si>
  <si>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</si>
  <si>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</si>
  <si>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</si>
  <si>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</si>
  <si>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</si>
  <si>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</si>
  <si>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</si>
  <si>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</si>
  <si>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</si>
  <si>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</si>
  <si>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</si>
  <si>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</si>
  <si>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</si>
  <si>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</si>
  <si>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</si>
  <si>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</si>
  <si>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</si>
  <si>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</si>
  <si>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</si>
  <si>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</si>
  <si>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</si>
  <si>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</si>
  <si>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</si>
  <si>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</si>
  <si>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</si>
  <si>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</si>
  <si>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</si>
  <si>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</si>
  <si>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</si>
  <si>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</si>
  <si>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</si>
  <si>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</si>
  <si>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</si>
  <si>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</si>
  <si>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</si>
  <si>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</si>
  <si>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</si>
  <si>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</si>
  <si>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</si>
  <si>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</si>
  <si>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</si>
  <si>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</si>
  <si>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</si>
  <si>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</si>
  <si>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</si>
  <si>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</si>
  <si>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</si>
  <si>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</si>
  <si>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</si>
  <si>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</si>
  <si>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</si>
  <si>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</si>
  <si>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</si>
  <si>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</si>
  <si>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</si>
  <si>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</si>
  <si>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</si>
  <si>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</si>
  <si>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</si>
  <si>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</si>
  <si>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</si>
  <si>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</si>
  <si>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</si>
  <si>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</si>
  <si>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</si>
  <si>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</si>
  <si>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</si>
  <si>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</si>
  <si>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</si>
  <si>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</si>
  <si>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</si>
  <si>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</si>
  <si>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</si>
  <si>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</si>
  <si>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</si>
  <si>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</si>
  <si>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</si>
  <si>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</si>
  <si>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</si>
  <si>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</si>
  <si>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</si>
  <si>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</si>
  <si>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</si>
  <si>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</si>
  <si>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</si>
  <si>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</si>
  <si>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</si>
  <si>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</si>
  <si>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</si>
  <si>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</si>
  <si>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</si>
  <si>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</si>
  <si>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</si>
  <si>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</si>
  <si>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</si>
  <si>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</si>
  <si>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</si>
  <si>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</si>
  <si>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</si>
  <si>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</si>
  <si>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</si>
  <si>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</si>
  <si>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</si>
  <si>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</si>
  <si>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</si>
  <si>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</si>
  <si>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</si>
  <si>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</si>
  <si>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</si>
  <si>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</si>
  <si>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</si>
  <si>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</si>
  <si>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</si>
  <si>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</si>
  <si>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</si>
  <si>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</si>
  <si>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</si>
  <si>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</si>
  <si>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</si>
  <si>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</si>
  <si>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</si>
  <si>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</si>
  <si>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</si>
  <si>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</si>
  <si>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</si>
  <si>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</si>
  <si>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</si>
  <si>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</si>
  <si>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</si>
  <si>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</si>
  <si>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</si>
  <si>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</si>
  <si>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</si>
  <si>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</si>
  <si>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</si>
  <si>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</si>
  <si>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</si>
  <si>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</si>
  <si>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</si>
  <si>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</si>
  <si>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</si>
  <si>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</si>
  <si>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</si>
  <si>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</si>
  <si>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</si>
  <si>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</si>
  <si>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</si>
  <si>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</si>
  <si>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</si>
  <si>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</si>
  <si>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</si>
  <si>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</si>
  <si>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</si>
  <si>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</si>
  <si>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</si>
  <si>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</si>
  <si>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</si>
  <si>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</si>
  <si>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</si>
  <si>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</si>
  <si>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</si>
  <si>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</si>
  <si>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</si>
  <si>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</si>
  <si>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</si>
  <si>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</si>
  <si>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</si>
  <si>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</si>
  <si>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</si>
  <si>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</si>
  <si>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</si>
  <si>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</si>
  <si>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</si>
  <si>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</si>
  <si>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</si>
  <si>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</si>
  <si>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</si>
  <si>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</si>
  <si>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</si>
  <si>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</si>
  <si>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</si>
  <si>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</si>
  <si>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</si>
  <si>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</si>
  <si>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</si>
  <si>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</si>
  <si>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</si>
  <si>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</si>
  <si>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</si>
  <si>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</si>
  <si>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</si>
  <si>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</si>
  <si>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</si>
  <si>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</si>
  <si>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</si>
  <si>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</si>
  <si>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</si>
  <si>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</si>
  <si>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</si>
  <si>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</si>
  <si>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</si>
  <si>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</si>
  <si>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</si>
  <si>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</si>
  <si>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</si>
  <si>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</si>
  <si>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</si>
  <si>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</si>
  <si>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</si>
  <si>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</si>
  <si>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</si>
  <si>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</si>
  <si>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</si>
  <si>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</si>
  <si>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</si>
  <si>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</si>
  <si>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</si>
  <si>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</si>
  <si>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</si>
  <si>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</si>
  <si>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</si>
  <si>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</si>
  <si>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</si>
  <si>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</si>
  <si>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</si>
  <si>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</si>
  <si>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</si>
  <si>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</si>
  <si>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</si>
  <si>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</si>
  <si>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</si>
  <si>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</si>
  <si>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</si>
  <si>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</si>
  <si>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</si>
  <si>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</si>
  <si>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</si>
  <si>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</si>
  <si>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</si>
  <si>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</si>
  <si>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</si>
  <si>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</si>
  <si>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</si>
  <si>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</si>
  <si>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</si>
  <si>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</si>
  <si>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</si>
  <si>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</si>
  <si>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</si>
  <si>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</si>
  <si>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</si>
  <si>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</si>
  <si>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</si>
  <si>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</si>
  <si>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</si>
  <si>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</si>
  <si>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</si>
  <si>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</si>
  <si>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</si>
  <si>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</si>
  <si>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</si>
  <si>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</si>
  <si>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</si>
  <si>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</si>
  <si>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</si>
  <si>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</si>
  <si>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</si>
  <si>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</si>
  <si>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</si>
  <si>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</si>
  <si>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</si>
  <si>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</si>
  <si>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</si>
  <si>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</si>
  <si>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</si>
  <si>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</si>
  <si>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</si>
  <si>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</si>
  <si>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</si>
  <si>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</si>
  <si>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</si>
  <si>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</si>
  <si>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</si>
  <si>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</si>
  <si>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</si>
  <si>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</si>
  <si>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</si>
  <si>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</si>
  <si>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</si>
  <si>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</si>
  <si>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</si>
  <si>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</si>
  <si>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</si>
  <si>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</si>
  <si>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</si>
  <si>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</si>
  <si>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</si>
  <si>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</si>
  <si>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</si>
  <si>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</si>
  <si>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</si>
  <si>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</si>
  <si>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</si>
  <si>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</si>
  <si>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</si>
  <si>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</si>
  <si>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</si>
  <si>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</si>
  <si>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</si>
  <si>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</si>
  <si>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</si>
  <si>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</si>
  <si>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</si>
  <si>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</si>
  <si>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</si>
  <si>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</si>
  <si>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</si>
  <si>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</si>
  <si>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</si>
  <si>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</si>
  <si>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</si>
  <si>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</si>
  <si>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</si>
  <si>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</si>
  <si>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</si>
  <si>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</si>
  <si>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</si>
  <si>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</si>
  <si>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</si>
  <si>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</si>
  <si>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</si>
  <si>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</si>
  <si>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</si>
  <si>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</si>
  <si>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</si>
  <si>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</si>
  <si>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</si>
  <si>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</si>
  <si>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</si>
  <si>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</si>
  <si>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</si>
  <si>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</si>
  <si>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</si>
  <si>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</si>
  <si>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</si>
  <si>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</si>
  <si>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</si>
  <si>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</si>
  <si>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</si>
  <si>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</si>
  <si>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</si>
  <si>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</si>
  <si>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</si>
  <si>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</si>
  <si>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</si>
  <si>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</si>
  <si>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</si>
  <si>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</si>
  <si>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</si>
  <si>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</si>
  <si>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</si>
  <si>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</si>
  <si>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</si>
  <si>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</si>
  <si>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</si>
  <si>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</si>
  <si>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</si>
  <si>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</si>
  <si>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</si>
  <si>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</si>
  <si>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</si>
  <si>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</si>
  <si>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</si>
  <si>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</si>
  <si>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</si>
  <si>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</si>
  <si>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</si>
  <si>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</si>
  <si>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</si>
  <si>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</si>
  <si>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</si>
  <si>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</si>
  <si>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</si>
  <si>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</si>
  <si>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</si>
  <si>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</si>
  <si>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</si>
  <si>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</si>
  <si>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</si>
  <si>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</si>
  <si>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</si>
  <si>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</si>
  <si>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</si>
  <si>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</si>
  <si>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</si>
  <si>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</si>
  <si>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</si>
  <si>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</si>
  <si>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</si>
  <si>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</si>
  <si>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</si>
  <si>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</si>
  <si>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</si>
  <si>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</si>
  <si>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</si>
  <si>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</si>
  <si>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</si>
  <si>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</si>
  <si>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</si>
  <si>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</si>
  <si>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</si>
  <si>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</si>
  <si>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</si>
  <si>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</si>
  <si>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</si>
  <si>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</si>
  <si>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</si>
  <si>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</si>
  <si>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</si>
  <si>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</si>
  <si>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</si>
  <si>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</si>
  <si>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</si>
  <si>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</si>
  <si>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</si>
  <si>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</si>
  <si>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</si>
  <si>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</si>
  <si>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</si>
  <si>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</si>
  <si>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</si>
  <si>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</si>
  <si>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</si>
  <si>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</si>
  <si>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</si>
  <si>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</si>
  <si>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</si>
  <si>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</si>
  <si>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</si>
  <si>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</si>
  <si>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</si>
  <si>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</si>
  <si>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</si>
  <si>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</si>
  <si>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</si>
  <si>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</si>
  <si>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</si>
  <si>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</si>
  <si>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</si>
  <si>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</si>
  <si>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</si>
  <si>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</si>
  <si>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</si>
  <si>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</si>
  <si>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</si>
  <si>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</si>
  <si>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</si>
  <si>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</si>
  <si>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</si>
  <si>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</si>
  <si>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</si>
  <si>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</si>
  <si>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</si>
  <si>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</si>
  <si>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</si>
  <si>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</si>
  <si>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</si>
  <si>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</si>
  <si>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</si>
  <si>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</si>
  <si>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</si>
  <si>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</si>
  <si>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</si>
  <si>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</si>
  <si>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</si>
  <si>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</si>
  <si>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</si>
  <si>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</si>
  <si>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</si>
  <si>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</si>
  <si>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</si>
  <si>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</si>
  <si>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</si>
  <si>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</si>
  <si>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</si>
  <si>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</si>
  <si>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</si>
  <si>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</si>
  <si>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</si>
  <si>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</si>
  <si>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</si>
  <si>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</si>
  <si>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</si>
  <si>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</si>
  <si>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</si>
  <si>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</si>
  <si>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</si>
  <si>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</si>
  <si>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</si>
  <si>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</si>
  <si>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</si>
  <si>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</si>
  <si>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</si>
  <si>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</si>
  <si>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</si>
  <si>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</si>
  <si>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</si>
  <si>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</si>
  <si>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</si>
  <si>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</si>
  <si>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</si>
  <si>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</si>
  <si>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</si>
  <si>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</si>
  <si>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</si>
  <si>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</si>
  <si>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</si>
  <si>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</si>
  <si>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</si>
  <si>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</si>
  <si>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</si>
  <si>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</si>
  <si>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</si>
  <si>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</si>
  <si>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</si>
  <si>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</si>
  <si>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</si>
  <si>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</si>
  <si>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</si>
  <si>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</si>
  <si>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</si>
  <si>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</si>
  <si>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</si>
  <si>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</si>
  <si>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</si>
  <si>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</si>
  <si>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</si>
  <si>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</si>
  <si>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</si>
  <si>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</si>
  <si>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</si>
  <si>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</si>
  <si>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</si>
  <si>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</si>
  <si>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</si>
  <si>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</si>
  <si>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</si>
  <si>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</si>
  <si>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</si>
  <si>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</si>
  <si>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</si>
  <si>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</si>
  <si>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</si>
  <si>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</si>
  <si>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</si>
  <si>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</si>
  <si>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</si>
  <si>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</si>
  <si>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</si>
  <si>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</si>
  <si>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</si>
  <si>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</si>
  <si>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</si>
  <si>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</si>
  <si>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</si>
  <si>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</si>
  <si>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</si>
  <si>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</si>
  <si>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</si>
  <si>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</si>
  <si>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</si>
  <si>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</si>
  <si>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</si>
  <si>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</si>
  <si>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</si>
  <si>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</si>
  <si>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</si>
  <si>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</si>
  <si>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</si>
  <si>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</si>
  <si>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</si>
  <si>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</si>
  <si>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</si>
  <si>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</si>
  <si>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</si>
  <si>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</si>
  <si>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</si>
  <si>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</si>
  <si>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</si>
  <si>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</si>
  <si>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</si>
  <si>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</si>
  <si>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</si>
  <si>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</si>
  <si>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</si>
  <si>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</si>
  <si>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</si>
  <si>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</si>
  <si>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</si>
  <si>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</si>
  <si>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</si>
  <si>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</si>
  <si>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</si>
  <si>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</si>
  <si>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</si>
  <si>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</si>
  <si>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</si>
  <si>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</si>
  <si>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</si>
  <si>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</si>
  <si>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</si>
  <si>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</si>
  <si>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</si>
  <si>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</si>
  <si>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</si>
  <si>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</si>
  <si>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</si>
  <si>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</si>
  <si>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</si>
  <si>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</si>
  <si>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</si>
  <si>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</si>
  <si>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</si>
  <si>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</si>
  <si>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</si>
  <si>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</si>
  <si>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</si>
  <si>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</si>
  <si>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</si>
  <si>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</si>
  <si>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</si>
  <si>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</si>
  <si>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</si>
  <si>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</si>
  <si>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</si>
  <si>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</si>
  <si>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</si>
  <si>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</si>
  <si>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</si>
  <si>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</si>
  <si>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</si>
  <si>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</si>
  <si>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</si>
  <si>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</si>
  <si>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</si>
  <si>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</si>
  <si>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</si>
  <si>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</si>
  <si>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</si>
  <si>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</si>
  <si>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</si>
  <si>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</si>
  <si>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</si>
  <si>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</si>
  <si>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</si>
  <si>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</si>
  <si>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</si>
  <si>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</si>
  <si>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</si>
  <si>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</si>
  <si>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</si>
  <si>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</si>
  <si>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</si>
  <si>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</si>
  <si>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</si>
  <si>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</si>
  <si>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</si>
  <si>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</si>
  <si>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</si>
  <si>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</si>
  <si>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</si>
  <si>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</si>
  <si>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</si>
  <si>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</si>
  <si>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</si>
  <si>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</si>
  <si>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</si>
  <si>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</si>
  <si>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</si>
  <si>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</si>
  <si>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</si>
  <si>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</si>
  <si>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</si>
  <si>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</si>
  <si>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</si>
  <si>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</si>
  <si>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</si>
  <si>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</si>
  <si>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</si>
  <si>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</si>
  <si>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</si>
  <si>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</si>
  <si>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</si>
  <si>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</si>
  <si>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</si>
  <si>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</si>
  <si>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</si>
  <si>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</si>
  <si>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</si>
  <si>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</si>
  <si>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</si>
  <si>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</si>
  <si>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</si>
  <si>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</si>
  <si>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</si>
  <si>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</si>
  <si>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</si>
  <si>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</si>
  <si>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</si>
  <si>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</si>
  <si>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</si>
  <si>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</si>
  <si>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</si>
  <si>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</si>
  <si>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</si>
  <si>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</si>
  <si>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</si>
  <si>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</si>
  <si>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</si>
  <si>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</si>
  <si>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</si>
  <si>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</si>
  <si>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</si>
  <si>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</si>
  <si>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</si>
  <si>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</si>
  <si>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</si>
  <si>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</si>
  <si>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</si>
  <si>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</si>
  <si>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</si>
  <si>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</si>
  <si>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</si>
  <si>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</si>
  <si>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</si>
  <si>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</si>
  <si>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</si>
  <si>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</si>
  <si>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</si>
  <si>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</si>
  <si>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</si>
  <si>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</si>
  <si>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</si>
  <si>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</si>
  <si>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</si>
  <si>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</si>
  <si>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</si>
  <si>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</si>
  <si>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</si>
  <si>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</si>
  <si>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</si>
  <si>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</si>
  <si>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</si>
  <si>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</si>
  <si>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</si>
  <si>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</si>
  <si>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</si>
  <si>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</si>
  <si>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</si>
  <si>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</si>
  <si>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</si>
  <si>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</si>
  <si>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</si>
  <si>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</si>
  <si>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</si>
  <si>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</si>
  <si>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</si>
  <si>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</si>
  <si>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</si>
  <si>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</si>
  <si>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</si>
  <si>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</si>
  <si>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</si>
  <si>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</si>
  <si>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</si>
  <si>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</si>
  <si>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</si>
  <si>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</si>
  <si>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</si>
  <si>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</si>
  <si>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</si>
  <si>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</si>
  <si>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</si>
  <si>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</si>
  <si>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</si>
  <si>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</si>
  <si>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</si>
  <si>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</si>
  <si>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</si>
  <si>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</si>
  <si>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</si>
  <si>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</si>
  <si>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</si>
  <si>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</si>
  <si>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</si>
  <si>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</si>
  <si>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</si>
  <si>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</si>
  <si>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</si>
  <si>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</si>
  <si>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</si>
  <si>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</si>
  <si>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</si>
  <si>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</si>
  <si>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</si>
  <si>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</si>
  <si>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</si>
  <si>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</si>
  <si>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</si>
  <si>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</si>
  <si>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</si>
  <si>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</si>
  <si>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</si>
  <si>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</si>
  <si>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</si>
  <si>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</si>
  <si>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</si>
  <si>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</si>
  <si>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</si>
  <si>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</si>
  <si>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</si>
  <si>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</si>
  <si>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</si>
  <si>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</si>
  <si>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</si>
  <si>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</si>
  <si>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</si>
  <si>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</si>
  <si>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</si>
  <si>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</si>
  <si>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</si>
  <si>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</si>
  <si>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</si>
  <si>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</si>
  <si>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</si>
  <si>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</si>
  <si>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</si>
  <si>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</si>
  <si>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</si>
  <si>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</si>
  <si>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</si>
  <si>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</si>
  <si>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</si>
  <si>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</si>
  <si>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</si>
  <si>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</si>
  <si>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</si>
  <si>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</si>
  <si>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</si>
  <si>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</si>
  <si>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</si>
  <si>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</si>
  <si>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</si>
  <si>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</si>
  <si>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</si>
  <si>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</si>
  <si>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</si>
  <si>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</si>
  <si>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</si>
  <si>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</si>
  <si>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</si>
  <si>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</si>
  <si>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</si>
  <si>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</si>
  <si>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</si>
  <si>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</si>
  <si>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</si>
  <si>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</si>
  <si>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</si>
  <si>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</si>
  <si>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</si>
  <si>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</si>
  <si>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</si>
  <si>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</si>
  <si>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</si>
  <si>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</si>
  <si>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</si>
  <si>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</si>
  <si>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</si>
  <si>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</si>
  <si>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</si>
  <si>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</si>
  <si>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</si>
  <si>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</si>
  <si>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</si>
  <si>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</si>
  <si>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</si>
  <si>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</si>
  <si>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</si>
  <si>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</si>
  <si>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</si>
  <si>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</si>
  <si>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</si>
  <si>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</si>
  <si>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</si>
  <si>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</si>
  <si>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</si>
  <si>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</si>
  <si>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</si>
  <si>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</si>
  <si>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</si>
  <si>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</si>
  <si>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</si>
  <si>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</si>
  <si>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</si>
  <si>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</si>
  <si>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</si>
  <si>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</si>
  <si>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</si>
  <si>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</si>
  <si>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</si>
  <si>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</si>
  <si>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</si>
  <si>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</si>
  <si>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</si>
  <si>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</si>
  <si>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</si>
  <si>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</si>
  <si>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</si>
  <si>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</si>
  <si>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</si>
  <si>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</si>
  <si>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</si>
  <si>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</si>
  <si>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</si>
  <si>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</si>
  <si>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</si>
  <si>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</si>
  <si>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</si>
  <si>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</si>
  <si>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</si>
  <si>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</si>
  <si>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</si>
  <si>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</si>
  <si>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</si>
  <si>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</si>
  <si>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</si>
  <si>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</si>
  <si>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</si>
  <si>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</si>
  <si>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</si>
  <si>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</si>
  <si>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</si>
  <si>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</si>
  <si>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</si>
  <si>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</si>
  <si>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</si>
  <si>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</si>
  <si>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</si>
  <si>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</si>
  <si>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</si>
  <si>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</si>
  <si>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</si>
  <si>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</si>
  <si>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</si>
  <si>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</si>
  <si>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</si>
  <si>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</si>
  <si>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</si>
  <si>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</si>
  <si>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</si>
  <si>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</si>
  <si>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</si>
  <si>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</si>
  <si>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</si>
  <si>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</si>
  <si>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</si>
  <si>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</si>
  <si>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</si>
  <si>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</si>
  <si>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</si>
  <si>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</si>
  <si>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</si>
  <si>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</si>
  <si>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</si>
  <si>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</si>
  <si>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</si>
  <si>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</si>
  <si>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</si>
  <si>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</si>
  <si>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</si>
  <si>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</si>
  <si>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</si>
  <si>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</si>
  <si>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</si>
  <si>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</si>
  <si>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</si>
  <si>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</si>
  <si>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</si>
  <si>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</si>
  <si>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</si>
  <si>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</si>
  <si>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</si>
  <si>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</si>
  <si>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</si>
  <si>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</si>
  <si>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</si>
  <si>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</si>
  <si>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</si>
  <si>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</si>
  <si>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</si>
  <si>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</si>
  <si>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</si>
  <si>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</si>
  <si>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</si>
  <si>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</si>
  <si>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</si>
  <si>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</si>
  <si>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</si>
  <si>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</si>
  <si>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</si>
  <si>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</si>
  <si>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</si>
  <si>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</si>
  <si>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</si>
  <si>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</si>
  <si>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</si>
  <si>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</si>
  <si>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</si>
  <si>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</si>
  <si>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</si>
  <si>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</si>
  <si>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</si>
  <si>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</si>
  <si>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</si>
  <si>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</si>
  <si>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</si>
  <si>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</si>
  <si>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</si>
  <si>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</si>
  <si>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</si>
  <si>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</si>
  <si>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</si>
  <si>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</si>
  <si>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</si>
  <si>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</si>
  <si>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</si>
  <si>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</si>
  <si>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</si>
  <si>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</si>
  <si>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</si>
  <si>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</si>
  <si>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</si>
  <si>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</si>
  <si>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</si>
  <si>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</si>
  <si>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</si>
  <si>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</si>
  <si>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</si>
  <si>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</si>
  <si>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</si>
  <si>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</si>
  <si>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</si>
  <si>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</si>
  <si>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</si>
  <si>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</si>
  <si>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</si>
  <si>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</si>
  <si>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</si>
  <si>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</si>
  <si>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</si>
  <si>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</si>
  <si>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</si>
  <si>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</si>
  <si>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</si>
  <si>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</si>
  <si>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</si>
  <si>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</si>
  <si>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</si>
  <si>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</si>
  <si>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</si>
  <si>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</si>
  <si>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</si>
  <si>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</si>
  <si>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</si>
  <si>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</si>
  <si>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</si>
  <si>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</si>
  <si>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</si>
  <si>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</si>
  <si>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</si>
  <si>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</si>
  <si>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</si>
  <si>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</si>
  <si>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</si>
  <si>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</si>
  <si>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</si>
  <si>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</si>
  <si>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</si>
  <si>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</si>
  <si>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</si>
  <si>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</si>
  <si>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</si>
  <si>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</si>
  <si>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</si>
  <si>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</si>
  <si>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</si>
  <si>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</si>
  <si>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</si>
  <si>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</si>
  <si>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</si>
  <si>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</si>
  <si>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</si>
  <si>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</si>
  <si>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</si>
  <si>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</si>
  <si>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</si>
  <si>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</si>
  <si>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</si>
  <si>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</si>
  <si>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</si>
  <si>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</si>
  <si>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</si>
  <si>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</si>
  <si>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</si>
  <si>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</si>
  <si>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</si>
  <si>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</si>
  <si>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</si>
  <si>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</si>
  <si>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</si>
  <si>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</si>
  <si>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</si>
  <si>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</si>
  <si>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</si>
  <si>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</si>
  <si>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</si>
  <si>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</si>
  <si>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</si>
  <si>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</si>
  <si>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</si>
  <si>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</si>
  <si>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</si>
  <si>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</si>
  <si>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</si>
  <si>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</si>
  <si>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</si>
  <si>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</si>
  <si>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</si>
  <si>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</si>
  <si>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</si>
  <si>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</si>
  <si>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</si>
  <si>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</si>
  <si>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</si>
  <si>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</si>
  <si>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</si>
  <si>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</si>
  <si>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</si>
  <si>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</si>
  <si>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</si>
  <si>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</si>
  <si>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</si>
  <si>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</si>
  <si>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</si>
  <si>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</si>
  <si>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</si>
  <si>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</si>
  <si>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</si>
  <si>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</si>
  <si>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</si>
  <si>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</si>
  <si>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</si>
  <si>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</si>
  <si>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</si>
  <si>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</si>
  <si>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</si>
  <si>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</si>
  <si>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</si>
  <si>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</si>
  <si>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</si>
  <si>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</si>
  <si>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</si>
  <si>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</si>
  <si>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</si>
  <si>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</si>
  <si>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</si>
  <si>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</si>
  <si>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</si>
  <si>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</si>
  <si>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</si>
  <si>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</si>
  <si>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</si>
  <si>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</si>
  <si>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</si>
  <si>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</si>
  <si>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</si>
  <si>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</si>
  <si>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</si>
  <si>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</si>
  <si>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</si>
  <si>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</si>
  <si>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</si>
  <si>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</si>
  <si>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</si>
  <si>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</si>
  <si>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</si>
  <si>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</si>
  <si>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</si>
  <si>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</si>
  <si>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</si>
  <si>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</si>
  <si>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</si>
  <si>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</si>
  <si>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</si>
  <si>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</si>
  <si>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</si>
  <si>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</si>
  <si>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</si>
  <si>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</si>
  <si>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</si>
  <si>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</si>
  <si>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</si>
  <si>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</si>
  <si>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</si>
  <si>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</si>
  <si>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</si>
  <si>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</si>
  <si>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</si>
  <si>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</si>
  <si>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</si>
  <si>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</si>
  <si>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</si>
  <si>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</si>
  <si>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</si>
  <si>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</si>
  <si>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</si>
  <si>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</si>
  <si>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</si>
  <si>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</si>
  <si>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</si>
  <si>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</si>
  <si>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</si>
  <si>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</si>
  <si>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</si>
  <si>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</si>
  <si>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</si>
  <si>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</si>
  <si>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</si>
  <si>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</si>
  <si>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</si>
  <si>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</si>
  <si>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</si>
  <si>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</si>
  <si>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</si>
  <si>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</si>
  <si>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</si>
  <si>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</si>
  <si>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</si>
  <si>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</si>
  <si>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</si>
  <si>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</si>
  <si>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</si>
  <si>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</si>
  <si>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</si>
  <si>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</si>
  <si>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</si>
  <si>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</si>
  <si>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</si>
  <si>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</si>
  <si>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</si>
  <si>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</si>
  <si>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</si>
  <si>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</si>
  <si>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</si>
  <si>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</si>
  <si>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</si>
  <si>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</si>
  <si>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</si>
  <si>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</si>
  <si>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</si>
  <si>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</si>
  <si>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</si>
  <si>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</si>
  <si>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</si>
  <si>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</si>
  <si>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</si>
  <si>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</si>
  <si>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</si>
  <si>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</si>
  <si>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</si>
  <si>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</si>
  <si>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</si>
  <si>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</si>
  <si>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</si>
  <si>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</si>
  <si>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</si>
  <si>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</si>
  <si>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</si>
  <si>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</si>
  <si>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</si>
  <si>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</si>
  <si>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</si>
  <si>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</si>
  <si>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</si>
  <si>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</si>
  <si>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</si>
  <si>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</si>
  <si>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</si>
  <si>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</si>
  <si>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</si>
  <si>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</si>
  <si>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</si>
  <si>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</si>
  <si>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</si>
  <si>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</si>
  <si>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</si>
  <si>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</si>
  <si>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</si>
  <si>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</si>
  <si>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</si>
  <si>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</si>
  <si>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</si>
  <si>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</si>
  <si>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</si>
  <si>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</si>
  <si>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</si>
  <si>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</si>
  <si>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</si>
  <si>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</si>
  <si>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</si>
  <si>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</si>
  <si>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</si>
  <si>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</si>
  <si>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</si>
  <si>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</si>
  <si>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</si>
  <si>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</si>
  <si>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</si>
  <si>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</si>
  <si>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</si>
  <si>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</si>
  <si>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</si>
  <si>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</si>
  <si>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</si>
  <si>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</si>
  <si>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</si>
  <si>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</si>
  <si>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</si>
  <si>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</si>
  <si>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</si>
  <si>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</si>
  <si>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</si>
  <si>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</si>
  <si>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</si>
  <si>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</si>
  <si>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</si>
  <si>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</si>
  <si>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</si>
  <si>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</si>
  <si>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</si>
  <si>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</si>
  <si>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</si>
  <si>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</si>
  <si>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</si>
  <si>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</si>
  <si>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</si>
  <si>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</si>
  <si>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</si>
  <si>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</si>
  <si>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</si>
  <si>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</si>
  <si>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</si>
  <si>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</si>
  <si>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</si>
  <si>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</si>
  <si>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</si>
  <si>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</si>
  <si>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</si>
  <si>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</si>
  <si>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</si>
  <si>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</si>
  <si>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</si>
  <si>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</si>
  <si>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</si>
  <si>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</si>
  <si>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</si>
  <si>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</si>
  <si>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</si>
  <si>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</si>
  <si>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</si>
  <si>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</si>
  <si>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</si>
  <si>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</si>
  <si>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</si>
  <si>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</si>
  <si>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</si>
  <si>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</si>
  <si>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</si>
  <si>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</si>
  <si>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</si>
  <si>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</si>
  <si>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</si>
  <si>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</si>
  <si>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</si>
  <si>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</si>
  <si>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</si>
  <si>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</si>
  <si>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</si>
  <si>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</si>
  <si>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</si>
  <si>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</si>
  <si>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</si>
  <si>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</si>
  <si>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</si>
  <si>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</si>
  <si>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</si>
  <si>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</si>
  <si>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</si>
  <si>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</si>
  <si>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</si>
  <si>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</si>
  <si>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</si>
  <si>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</si>
  <si>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</si>
  <si>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</si>
  <si>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</si>
  <si>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</si>
  <si>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</si>
  <si>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</si>
  <si>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</si>
  <si>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</si>
  <si>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</si>
  <si>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</si>
  <si>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</si>
  <si>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</si>
  <si>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</si>
  <si>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</si>
  <si>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</si>
  <si>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</si>
  <si>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</si>
  <si>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</si>
  <si>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</si>
  <si>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</si>
  <si>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</si>
  <si>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</si>
  <si>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</si>
  <si>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</si>
  <si>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</si>
  <si>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</si>
  <si>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</si>
  <si>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</si>
  <si>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</si>
  <si>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</si>
  <si>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</si>
  <si>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</si>
  <si>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</si>
  <si>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</si>
  <si>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</si>
  <si>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</si>
  <si>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</si>
  <si>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</si>
  <si>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</si>
  <si>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</si>
  <si>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</si>
  <si>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</si>
  <si>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</si>
  <si>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</si>
  <si>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</si>
  <si>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</si>
  <si>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</si>
  <si>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</si>
  <si>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</si>
  <si>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</si>
  <si>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</si>
  <si>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</si>
  <si>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</si>
  <si>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</si>
  <si>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</si>
  <si>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</si>
  <si>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</si>
  <si>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</si>
  <si>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</si>
  <si>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</si>
  <si>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</si>
  <si>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</si>
  <si>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</si>
  <si>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</si>
  <si>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</si>
  <si>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</si>
  <si>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</si>
  <si>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</si>
  <si>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</si>
  <si>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</si>
  <si>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</si>
  <si>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</si>
  <si>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</si>
  <si>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</si>
  <si>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</si>
  <si>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</si>
  <si>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</si>
  <si>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</si>
  <si>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</si>
  <si>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</si>
  <si>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</si>
  <si>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</si>
  <si>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</si>
  <si>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</si>
  <si>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</si>
  <si>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</si>
  <si>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</si>
  <si>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</si>
  <si>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</si>
  <si>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</si>
  <si>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</si>
  <si>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</si>
  <si>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</si>
  <si>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</si>
  <si>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</si>
  <si>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</si>
  <si>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</si>
  <si>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</si>
  <si>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</si>
  <si>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</si>
  <si>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</si>
  <si>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</si>
  <si>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</si>
  <si>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</si>
  <si>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</si>
  <si>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</si>
  <si>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</si>
  <si>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</si>
  <si>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</si>
  <si>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</si>
  <si>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</si>
  <si>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</si>
  <si>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</si>
  <si>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</si>
  <si>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</si>
  <si>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</si>
  <si>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</si>
  <si>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</si>
  <si>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</si>
  <si>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</si>
  <si>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</si>
  <si>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</si>
  <si>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</si>
  <si>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</si>
  <si>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</si>
  <si>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</si>
  <si>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</si>
  <si>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</si>
  <si>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</si>
  <si>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</si>
  <si>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</si>
  <si>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</si>
  <si>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</si>
  <si>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</si>
  <si>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</si>
  <si>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</si>
  <si>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</si>
  <si>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</si>
  <si>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</si>
  <si>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</si>
  <si>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</si>
  <si>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</si>
  <si>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</si>
  <si>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</si>
  <si>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</si>
  <si>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</si>
  <si>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</si>
  <si>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</si>
  <si>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</si>
  <si>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</si>
  <si>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</si>
  <si>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</si>
  <si>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</si>
  <si>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</si>
  <si>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</si>
  <si>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</si>
  <si>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</si>
  <si>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</si>
  <si>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</si>
  <si>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</si>
  <si>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</si>
  <si>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</si>
  <si>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</si>
  <si>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</si>
  <si>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</si>
  <si>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</si>
  <si>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</si>
  <si>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</si>
  <si>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</si>
  <si>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</si>
  <si>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</si>
  <si>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</si>
  <si>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</si>
  <si>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</si>
  <si>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</si>
  <si>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</si>
  <si>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</si>
  <si>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</si>
  <si>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</si>
  <si>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</si>
  <si>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</si>
  <si>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</si>
  <si>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</si>
  <si>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</si>
  <si>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</si>
  <si>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</si>
  <si>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</si>
  <si>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</si>
  <si>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</si>
  <si>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</si>
  <si>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</si>
  <si>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</si>
  <si>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</si>
  <si>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</si>
  <si>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</si>
  <si>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</si>
  <si>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</si>
  <si>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</si>
  <si>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</si>
  <si>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</si>
  <si>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</si>
  <si>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</si>
  <si>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</si>
  <si>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</si>
  <si>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</si>
  <si>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</si>
  <si>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</si>
  <si>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</si>
  <si>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</si>
  <si>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</si>
  <si>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</si>
  <si>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</si>
  <si>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</si>
  <si>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</si>
  <si>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</si>
  <si>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</si>
  <si>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</si>
  <si>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</si>
  <si>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</si>
  <si>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</si>
  <si>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</si>
  <si>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</si>
  <si>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</si>
  <si>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</si>
  <si>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</si>
  <si>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</si>
  <si>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</si>
  <si>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</si>
  <si>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</si>
  <si>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</si>
  <si>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</si>
  <si>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</si>
  <si>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</si>
  <si>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</si>
  <si>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</si>
  <si>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</si>
  <si>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</si>
  <si>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</si>
  <si>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</si>
  <si>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</si>
  <si>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</si>
  <si>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</si>
  <si>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</si>
  <si>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</si>
  <si>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</si>
  <si>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</si>
  <si>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</si>
  <si>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</si>
  <si>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</si>
  <si>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</si>
  <si>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</si>
  <si>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</si>
  <si>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</si>
  <si>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</si>
  <si>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</si>
  <si>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</si>
  <si>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</si>
  <si>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</si>
  <si>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</si>
  <si>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</si>
  <si>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</si>
  <si>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</si>
  <si>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</si>
  <si>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</si>
  <si>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</si>
  <si>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</si>
  <si>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</si>
  <si>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</si>
  <si>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</si>
  <si>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</si>
  <si>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</si>
  <si>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</si>
  <si>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</si>
  <si>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</si>
  <si>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</si>
  <si>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</si>
  <si>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</si>
  <si>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</si>
  <si>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</si>
  <si>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</si>
  <si>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</si>
  <si>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</si>
  <si>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</si>
  <si>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</si>
  <si>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</si>
  <si>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</si>
  <si>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</si>
  <si>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</si>
  <si>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</si>
  <si>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</si>
  <si>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</si>
  <si>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</si>
  <si>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</si>
  <si>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</si>
  <si>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</si>
  <si>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</si>
  <si>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</si>
  <si>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</si>
  <si>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</si>
  <si>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</si>
  <si>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</si>
  <si>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</si>
  <si>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</si>
  <si>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</si>
  <si>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</si>
  <si>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</si>
  <si>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</si>
  <si>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</si>
  <si>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</si>
  <si>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</si>
  <si>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</si>
  <si>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</si>
  <si>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</si>
  <si>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</si>
  <si>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</si>
  <si>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</si>
  <si>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</si>
  <si>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</si>
  <si>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</si>
  <si>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</si>
  <si>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</si>
  <si>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</si>
  <si>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</si>
  <si>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</si>
  <si>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</si>
  <si>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</si>
  <si>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</si>
  <si>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</si>
  <si>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</si>
  <si>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</si>
  <si>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</si>
  <si>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</si>
  <si>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</si>
  <si>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</si>
  <si>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</si>
  <si>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</si>
  <si>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</si>
  <si>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</si>
  <si>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</si>
  <si>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</si>
  <si>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</si>
  <si>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</si>
  <si>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</si>
  <si>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</si>
  <si>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</si>
  <si>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</si>
  <si>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</si>
  <si>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</si>
  <si>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</si>
  <si>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</si>
  <si>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</si>
  <si>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</si>
  <si>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</si>
  <si>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</si>
  <si>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</si>
  <si>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</si>
  <si>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</si>
  <si>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</si>
  <si>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</si>
  <si>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</si>
  <si>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</si>
  <si>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</si>
  <si>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</si>
  <si>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</si>
  <si>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</si>
  <si>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</si>
  <si>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</si>
  <si>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</si>
  <si>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</si>
  <si>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</si>
  <si>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</si>
  <si>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</si>
  <si>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</si>
  <si>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</si>
  <si>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</si>
  <si>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</si>
  <si>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</si>
  <si>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</si>
  <si>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</si>
  <si>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</si>
  <si>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</si>
  <si>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</si>
  <si>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</si>
  <si>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</si>
  <si>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</si>
  <si>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</si>
  <si>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</si>
  <si>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</si>
  <si>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</si>
  <si>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</si>
  <si>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</si>
  <si>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</si>
  <si>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</si>
  <si>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</si>
  <si>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</si>
  <si>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</si>
  <si>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</si>
  <si>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</si>
  <si>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</si>
  <si>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</si>
  <si>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</si>
  <si>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</si>
  <si>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</si>
  <si>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</si>
  <si>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</si>
  <si>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</si>
  <si>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</si>
  <si>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</si>
  <si>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</si>
  <si>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</si>
  <si>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</si>
  <si>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</si>
  <si>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</si>
  <si>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</si>
  <si>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</si>
  <si>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</si>
  <si>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</si>
  <si>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</si>
  <si>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</si>
  <si>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</si>
  <si>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</si>
  <si>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</si>
  <si>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</si>
  <si>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</si>
  <si>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</si>
  <si>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</si>
  <si>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</si>
  <si>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</si>
  <si>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</si>
  <si>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</si>
  <si>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</si>
  <si>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</si>
  <si>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</si>
  <si>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</si>
  <si>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</si>
  <si>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</si>
  <si>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</si>
  <si>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</si>
  <si>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</si>
  <si>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</si>
  <si>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</si>
  <si>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</si>
  <si>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</si>
  <si>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</si>
  <si>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</si>
  <si>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</si>
  <si>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</si>
  <si>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</si>
  <si>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</si>
  <si>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</si>
  <si>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</si>
  <si>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</si>
  <si>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</si>
  <si>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</si>
  <si>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</si>
  <si>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</si>
  <si>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</si>
  <si>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</si>
  <si>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</si>
  <si>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</si>
  <si>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</si>
  <si>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</si>
  <si>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</si>
  <si>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</si>
  <si>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</si>
  <si>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</si>
  <si>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</si>
  <si>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</si>
  <si>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</si>
  <si>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</si>
  <si>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</si>
  <si>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</si>
  <si>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</si>
  <si>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</si>
  <si>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</si>
  <si>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</si>
  <si>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</si>
  <si>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</si>
  <si>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</si>
  <si>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</si>
  <si>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</si>
  <si>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</si>
  <si>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</si>
  <si>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</si>
  <si>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</si>
  <si>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</si>
  <si>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</si>
  <si>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</si>
  <si>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</si>
  <si>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</si>
  <si>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</si>
  <si>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</si>
  <si>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</si>
  <si>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</si>
  <si>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</si>
  <si>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</si>
  <si>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</si>
  <si>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</si>
  <si>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</si>
  <si>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</si>
  <si>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</si>
  <si>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</si>
  <si>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</si>
  <si>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</si>
  <si>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</si>
  <si>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</si>
  <si>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</si>
  <si>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</si>
  <si>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</si>
  <si>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</si>
  <si>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</si>
  <si>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</si>
  <si>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</si>
  <si>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</si>
  <si>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</si>
  <si>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</si>
  <si>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</si>
  <si>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</si>
  <si>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</si>
  <si>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</si>
  <si>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</si>
  <si>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</si>
  <si>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</si>
  <si>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</si>
  <si>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</si>
  <si>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</si>
  <si>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</si>
  <si>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</si>
  <si>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</si>
  <si>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</si>
  <si>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</si>
  <si>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</si>
  <si>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</si>
  <si>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</si>
  <si>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</si>
  <si>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</si>
  <si>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</si>
  <si>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</si>
  <si>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</si>
  <si>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</si>
  <si>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</si>
  <si>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</si>
  <si>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</si>
  <si>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</si>
  <si>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</si>
  <si>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</si>
  <si>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</si>
  <si>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</si>
  <si>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</si>
  <si>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</si>
  <si>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</si>
  <si>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</si>
  <si>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</si>
  <si>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</si>
  <si>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</si>
  <si>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</si>
  <si>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</si>
  <si>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</si>
  <si>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</si>
  <si>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</si>
  <si>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</si>
  <si>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</si>
  <si>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</si>
  <si>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</si>
  <si>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</si>
  <si>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</si>
  <si>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</si>
  <si>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</si>
  <si>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</si>
  <si>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</si>
  <si>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</si>
  <si>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</si>
  <si>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</si>
  <si>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</si>
  <si>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</si>
  <si>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</si>
  <si>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</si>
  <si>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</si>
  <si>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</si>
  <si>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</si>
  <si>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</si>
  <si>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</si>
  <si>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</si>
  <si>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</si>
  <si>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</si>
  <si>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</si>
  <si>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</si>
  <si>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</si>
  <si>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</si>
  <si>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</si>
  <si>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</si>
  <si>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</si>
  <si>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</si>
  <si>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</si>
  <si>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</si>
  <si>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</si>
  <si>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</si>
  <si>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</si>
  <si>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</si>
  <si>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</si>
  <si>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</si>
  <si>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</si>
  <si>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</si>
  <si>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</si>
  <si>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</si>
  <si>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</si>
  <si>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</si>
  <si>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</si>
  <si>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</si>
  <si>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</si>
  <si>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</si>
  <si>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</si>
  <si>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</si>
  <si>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</si>
  <si>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</si>
  <si>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</si>
  <si>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</si>
  <si>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</si>
  <si>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</si>
  <si>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</si>
  <si>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</si>
  <si>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</si>
  <si>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</si>
  <si>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</si>
  <si>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</si>
  <si>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</si>
  <si>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</si>
  <si>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</si>
  <si>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</si>
  <si>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</si>
  <si>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</si>
  <si>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</si>
  <si>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</si>
  <si>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</si>
  <si>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</si>
  <si>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</si>
  <si>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</si>
  <si>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</si>
  <si>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</si>
  <si>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</si>
  <si>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</si>
  <si>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</si>
  <si>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</si>
  <si>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</si>
  <si>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</si>
  <si>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</si>
  <si>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</si>
  <si>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</si>
  <si>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</si>
  <si>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</si>
  <si>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</si>
  <si>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</si>
  <si>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</si>
  <si>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</si>
  <si>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</si>
  <si>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</si>
  <si>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</si>
  <si>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</si>
  <si>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</si>
  <si>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</si>
  <si>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</si>
  <si>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</si>
  <si>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</si>
  <si>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</si>
  <si>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</si>
  <si>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</si>
  <si>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</si>
  <si>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</si>
  <si>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</si>
  <si>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</si>
  <si>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</si>
  <si>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</si>
  <si>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</si>
  <si>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</si>
  <si>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</si>
  <si>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</si>
  <si>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</si>
  <si>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</si>
  <si>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</si>
  <si>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</si>
  <si>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</si>
  <si>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</si>
  <si>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</si>
  <si>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</si>
  <si>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</si>
  <si>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</si>
  <si>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</si>
  <si>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</si>
  <si>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</si>
  <si>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</si>
  <si>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</si>
  <si>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</si>
  <si>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</si>
  <si>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</si>
  <si>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</si>
  <si>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</si>
  <si>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</si>
  <si>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</si>
  <si>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</si>
  <si>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</si>
  <si>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</si>
  <si>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</si>
  <si>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</si>
  <si>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</si>
  <si>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</si>
  <si>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</si>
  <si>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</si>
  <si>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</si>
  <si>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</si>
  <si>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</si>
  <si>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</si>
  <si>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</si>
  <si>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</si>
  <si>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</si>
  <si>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</si>
  <si>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</si>
  <si>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</si>
  <si>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</si>
  <si>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</si>
  <si>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</si>
  <si>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</si>
  <si>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</si>
  <si>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</si>
  <si>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</si>
  <si>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</si>
  <si>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</si>
  <si>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</si>
  <si>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</si>
  <si>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</si>
  <si>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</si>
  <si>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</si>
  <si>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</si>
  <si>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</si>
  <si>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</si>
  <si>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</si>
  <si>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</si>
  <si>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</si>
  <si>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</si>
  <si>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</si>
  <si>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</si>
  <si>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</si>
  <si>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</si>
  <si>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</si>
  <si>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</si>
  <si>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</si>
  <si>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</si>
  <si>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</si>
  <si>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</si>
  <si>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</si>
  <si>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</si>
  <si>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</si>
  <si>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</si>
  <si>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</si>
  <si>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</si>
  <si>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</si>
  <si>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</si>
  <si>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</si>
  <si>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</si>
  <si>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</si>
  <si>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</si>
  <si>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</si>
  <si>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</si>
  <si>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</si>
  <si>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</si>
  <si>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</si>
  <si>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</si>
  <si>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</si>
  <si>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</si>
  <si>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</si>
  <si>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</si>
  <si>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</si>
  <si>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</si>
  <si>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</si>
  <si>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</si>
  <si>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</si>
  <si>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</si>
  <si>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</si>
  <si>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</si>
  <si>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</si>
  <si>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</si>
  <si>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</si>
  <si>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</si>
  <si>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</si>
  <si>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</si>
  <si>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</si>
  <si>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</si>
  <si>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</si>
  <si>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</si>
  <si>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</si>
  <si>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</si>
  <si>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</si>
  <si>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</si>
  <si>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</si>
  <si>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</si>
  <si>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</si>
  <si>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</si>
  <si>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</si>
  <si>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</si>
  <si>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</si>
  <si>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</si>
  <si>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</si>
  <si>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</si>
  <si>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</si>
  <si>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</si>
  <si>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</si>
  <si>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</si>
  <si>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</si>
  <si>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</si>
  <si>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</si>
  <si>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</si>
  <si>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</si>
  <si>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</si>
  <si>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</si>
  <si>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</si>
  <si>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</si>
  <si>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</si>
  <si>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</si>
  <si>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</si>
  <si>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</si>
  <si>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</si>
  <si>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</si>
  <si>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</si>
  <si>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</si>
  <si>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</si>
  <si>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</si>
  <si>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</si>
  <si>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</si>
  <si>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</si>
  <si>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</si>
  <si>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</si>
  <si>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</si>
  <si>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</si>
  <si>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</si>
  <si>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</si>
  <si>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</si>
  <si>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</si>
  <si>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</si>
  <si>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</si>
  <si>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</si>
  <si>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</si>
  <si>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</si>
  <si>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</si>
  <si>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</si>
  <si>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</si>
  <si>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</si>
  <si>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</si>
  <si>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</si>
  <si>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</si>
  <si>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</si>
  <si>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</si>
  <si>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</si>
  <si>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</si>
  <si>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</si>
  <si>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</si>
  <si>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</si>
  <si>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</si>
  <si>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</si>
  <si>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</si>
  <si>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</si>
  <si>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</si>
  <si>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</si>
  <si>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</si>
  <si>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</si>
  <si>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</si>
  <si>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</si>
  <si>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</si>
  <si>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</si>
  <si>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</si>
  <si>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</si>
  <si>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</si>
  <si>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</si>
  <si>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</si>
  <si>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</si>
  <si>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</si>
  <si>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</si>
  <si>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</si>
  <si>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</si>
  <si>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</si>
  <si>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</si>
  <si>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</si>
  <si>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</si>
  <si>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</si>
  <si>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</si>
  <si>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</si>
  <si>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</si>
  <si>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</si>
  <si>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</si>
  <si>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</si>
  <si>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</si>
  <si>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</si>
  <si>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</si>
  <si>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</si>
  <si>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</si>
  <si>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</si>
  <si>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</si>
  <si>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</si>
  <si>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</si>
  <si>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</si>
  <si>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</si>
  <si>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</si>
  <si>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</si>
  <si>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</si>
  <si>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</si>
  <si>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</si>
  <si>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</si>
  <si>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</si>
  <si>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</si>
  <si>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</si>
  <si>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</si>
  <si>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</si>
  <si>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</si>
  <si>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</si>
  <si>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</si>
  <si>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</si>
  <si>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</si>
  <si>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</si>
  <si>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</si>
  <si>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</si>
  <si>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</si>
  <si>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</si>
  <si>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</si>
  <si>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</si>
  <si>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</si>
  <si>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</si>
  <si>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</si>
  <si>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</si>
  <si>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</si>
  <si>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</si>
  <si>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</si>
  <si>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</si>
  <si>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</si>
  <si>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</si>
  <si>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</si>
  <si>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</si>
  <si>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</si>
  <si>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</si>
  <si>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</si>
  <si>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</si>
  <si>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</si>
  <si>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</si>
  <si>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</si>
  <si>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</si>
  <si>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</si>
  <si>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</si>
  <si>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</si>
  <si>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</si>
  <si>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</si>
  <si>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</si>
  <si>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</si>
  <si>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</si>
  <si>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</si>
  <si>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</si>
  <si>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</si>
  <si>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</si>
  <si>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</si>
  <si>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</si>
  <si>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</si>
  <si>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</si>
  <si>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</si>
  <si>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</si>
  <si>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</si>
  <si>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</si>
  <si>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</si>
  <si>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</si>
  <si>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</si>
  <si>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</si>
  <si>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</si>
  <si>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</si>
  <si>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</si>
  <si>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</si>
  <si>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</si>
  <si>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</si>
  <si>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</si>
  <si>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</si>
  <si>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</si>
  <si>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</si>
  <si>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</si>
  <si>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</si>
  <si>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</si>
  <si>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</si>
  <si>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</si>
  <si>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</si>
  <si>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</si>
  <si>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</si>
  <si>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</si>
  <si>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</si>
  <si>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</si>
  <si>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</si>
  <si>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</si>
  <si>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</si>
  <si>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</si>
  <si>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</si>
  <si>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</si>
  <si>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</si>
  <si>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</si>
  <si>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</si>
  <si>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</si>
  <si>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</si>
  <si>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</si>
  <si>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</si>
  <si>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</si>
  <si>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</si>
  <si>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</si>
  <si>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</si>
  <si>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</si>
  <si>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</si>
  <si>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</si>
  <si>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</si>
  <si>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</si>
  <si>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</si>
  <si>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</si>
  <si>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</si>
  <si>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</si>
  <si>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</si>
  <si>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</si>
  <si>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</si>
  <si>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</si>
  <si>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</si>
  <si>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</si>
  <si>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</si>
  <si>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</si>
  <si>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</si>
  <si>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</si>
  <si>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</si>
  <si>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</si>
  <si>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</si>
  <si>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</si>
  <si>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</si>
  <si>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</si>
  <si>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</si>
  <si>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</si>
  <si>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</si>
  <si>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</si>
  <si>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</si>
  <si>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</si>
  <si>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</si>
  <si>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</si>
  <si>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</si>
  <si>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</si>
  <si>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</si>
  <si>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</si>
  <si>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</si>
  <si>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</si>
  <si>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</si>
  <si>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</si>
  <si>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</si>
  <si>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</si>
  <si>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</si>
  <si>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</si>
  <si>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</si>
  <si>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</si>
  <si>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</si>
  <si>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</si>
  <si>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</si>
  <si>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</si>
  <si>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</si>
  <si>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</si>
  <si>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</si>
  <si>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</si>
  <si>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</si>
  <si>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</si>
  <si>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</si>
  <si>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</si>
  <si>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</si>
  <si>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</si>
  <si>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</si>
  <si>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</si>
  <si>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</si>
  <si>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</si>
  <si>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</si>
  <si>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</si>
  <si>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</si>
  <si>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</si>
  <si>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</si>
  <si>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</si>
  <si>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</si>
  <si>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</si>
  <si>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</si>
  <si>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</si>
  <si>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</si>
  <si>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</si>
  <si>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</si>
  <si>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</si>
  <si>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</si>
  <si>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</si>
  <si>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</si>
  <si>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</si>
  <si>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</si>
  <si>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</si>
  <si>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</si>
  <si>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</si>
  <si>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</si>
  <si>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</si>
  <si>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</si>
  <si>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</si>
  <si>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</si>
  <si>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</si>
  <si>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</si>
  <si>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</si>
  <si>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</si>
  <si>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</si>
  <si>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</si>
  <si>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</si>
  <si>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</si>
  <si>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</si>
  <si>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</si>
  <si>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</si>
  <si>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</si>
  <si>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</si>
  <si>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</si>
  <si>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</si>
  <si>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</si>
  <si>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</si>
  <si>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</si>
  <si>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</si>
  <si>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</si>
  <si>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</si>
  <si>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</si>
  <si>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</si>
  <si>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</si>
  <si>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</si>
  <si>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</si>
  <si>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</si>
  <si>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</si>
  <si>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</si>
  <si>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</si>
  <si>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</si>
  <si>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</si>
  <si>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</si>
  <si>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</si>
  <si>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</si>
  <si>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</si>
  <si>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</si>
  <si>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</si>
  <si>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</si>
  <si>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</si>
  <si>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</si>
  <si>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</si>
  <si>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</si>
  <si>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</si>
  <si>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</si>
  <si>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</si>
  <si>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</si>
  <si>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</si>
  <si>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</si>
  <si>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</si>
  <si>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</si>
  <si>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</si>
  <si>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</si>
  <si>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</si>
  <si>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</si>
  <si>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</si>
  <si>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</si>
  <si>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</si>
  <si>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</si>
  <si>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</si>
  <si>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</si>
  <si>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</si>
  <si>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</si>
  <si>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</si>
  <si>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</si>
  <si>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</si>
  <si>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</si>
  <si>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</si>
  <si>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</si>
  <si>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</si>
  <si>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</si>
  <si>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</si>
  <si>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</si>
  <si>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</si>
  <si>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</si>
  <si>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</si>
  <si>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</si>
  <si>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</si>
  <si>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</si>
  <si>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</si>
  <si>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</si>
  <si>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</si>
  <si>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</si>
  <si>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</si>
  <si>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</si>
  <si>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</si>
  <si>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</si>
  <si>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</si>
  <si>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</si>
  <si>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</si>
  <si>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</si>
  <si>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</si>
  <si>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</si>
  <si>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</si>
  <si>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</si>
  <si>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</si>
  <si>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</si>
  <si>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</si>
  <si>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</si>
  <si>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</si>
  <si>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</si>
  <si>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</si>
  <si>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</si>
  <si>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</si>
  <si>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</si>
  <si>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</si>
  <si>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</si>
  <si>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</si>
  <si>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</si>
  <si>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</si>
  <si>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</si>
  <si>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</si>
  <si>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</si>
  <si>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</si>
  <si>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</si>
  <si>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</si>
  <si>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</si>
  <si>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</si>
  <si>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</si>
  <si>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</si>
  <si>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</si>
  <si>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</si>
  <si>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</si>
  <si>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</si>
  <si>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</si>
  <si>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</si>
  <si>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</si>
  <si>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</si>
  <si>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</si>
  <si>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</si>
  <si>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</si>
  <si>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</si>
  <si>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</si>
  <si>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</si>
  <si>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</si>
  <si>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</si>
  <si>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</si>
  <si>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</si>
  <si>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</si>
  <si>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</si>
  <si>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</si>
  <si>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</si>
  <si>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</si>
  <si>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</si>
  <si>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</si>
  <si>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</si>
  <si>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</si>
  <si>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</si>
  <si>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</si>
  <si>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</si>
  <si>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</si>
  <si>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</si>
  <si>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</si>
  <si>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</si>
  <si>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</si>
  <si>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</si>
  <si>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</si>
  <si>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</si>
  <si>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</si>
  <si>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</si>
  <si>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</si>
  <si>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</si>
  <si>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</si>
  <si>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</si>
  <si>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</si>
  <si>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</si>
  <si>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</si>
  <si>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</si>
  <si>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</si>
  <si>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</si>
  <si>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</si>
  <si>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</si>
  <si>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</si>
  <si>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</si>
  <si>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</si>
  <si>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</si>
  <si>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</si>
  <si>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</si>
  <si>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</si>
  <si>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</si>
  <si>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</si>
  <si>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</si>
  <si>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</si>
  <si>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</si>
  <si>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</si>
  <si>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</si>
  <si>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</si>
  <si>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</si>
  <si>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</si>
  <si>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</si>
  <si>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</si>
  <si>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</si>
  <si>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</si>
  <si>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</si>
  <si>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</si>
  <si>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</si>
  <si>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</si>
  <si>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</si>
  <si>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</si>
  <si>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</si>
  <si>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</si>
  <si>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</si>
  <si>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</si>
  <si>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</si>
  <si>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</si>
  <si>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</si>
  <si>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</si>
  <si>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</si>
  <si>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</si>
  <si>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</si>
  <si>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</si>
  <si>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</si>
  <si>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</si>
  <si>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</si>
  <si>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</si>
  <si>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</si>
  <si>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</si>
  <si>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</si>
  <si>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</si>
  <si>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</si>
  <si>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</si>
  <si>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</si>
  <si>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</si>
  <si>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</si>
  <si>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</si>
  <si>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</si>
  <si>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</si>
  <si>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</si>
  <si>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</si>
  <si>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</si>
  <si>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</si>
  <si>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</si>
  <si>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</si>
  <si>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</si>
  <si>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</si>
  <si>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</si>
  <si>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</si>
  <si>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</si>
  <si>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</si>
  <si>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</si>
  <si>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</si>
  <si>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</si>
  <si>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</si>
  <si>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</si>
  <si>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</si>
  <si>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</si>
  <si>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</si>
  <si>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</si>
  <si>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</si>
  <si>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</si>
  <si>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</si>
  <si>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</si>
  <si>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</si>
  <si>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</si>
  <si>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</si>
  <si>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</si>
  <si>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</si>
  <si>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</si>
  <si>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</si>
  <si>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</si>
  <si>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</si>
  <si>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</si>
  <si>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</si>
  <si>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</si>
  <si>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</si>
  <si>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</si>
  <si>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</si>
  <si>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</si>
  <si>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</si>
  <si>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</si>
  <si>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</si>
  <si>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</si>
  <si>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</si>
  <si>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</si>
  <si>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</si>
  <si>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</si>
  <si>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</si>
  <si>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</si>
  <si>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</si>
  <si>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</si>
  <si>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</si>
  <si>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</si>
  <si>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</si>
  <si>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</si>
  <si>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</si>
  <si>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</si>
  <si>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</si>
  <si>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</si>
  <si>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</si>
  <si>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</si>
  <si>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</si>
  <si>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</si>
  <si>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</si>
  <si>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</si>
  <si>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</si>
  <si>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</si>
  <si>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</si>
  <si>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</si>
  <si>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</si>
  <si>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</si>
  <si>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</si>
  <si>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</si>
  <si>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</si>
  <si>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</si>
  <si>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</si>
  <si>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</si>
  <si>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</si>
  <si>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</si>
  <si>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</si>
  <si>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</si>
  <si>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</si>
  <si>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</si>
  <si>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</si>
  <si>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</si>
  <si>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</si>
  <si>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</si>
  <si>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</si>
  <si>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</si>
  <si>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</si>
  <si>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</si>
  <si>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</si>
  <si>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</si>
  <si>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</si>
  <si>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</si>
  <si>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</si>
  <si>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</si>
  <si>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</si>
  <si>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</si>
  <si>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</si>
  <si>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</si>
  <si>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</si>
  <si>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</si>
  <si>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</si>
  <si>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</si>
  <si>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</si>
  <si>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</si>
  <si>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</si>
  <si>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</si>
  <si>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</si>
  <si>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</si>
  <si>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</si>
  <si>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</si>
  <si>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</si>
  <si>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</si>
  <si>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</si>
  <si>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</si>
  <si>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</si>
  <si>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</si>
  <si>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</si>
  <si>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</si>
  <si>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</si>
  <si>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</si>
  <si>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</si>
  <si>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</si>
  <si>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</si>
  <si>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</si>
  <si>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</si>
  <si>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</si>
  <si>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</si>
  <si>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</si>
  <si>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</si>
  <si>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</si>
  <si>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</si>
  <si>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</si>
  <si>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</si>
  <si>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</si>
  <si>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</si>
  <si>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</si>
  <si>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</si>
  <si>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</si>
  <si>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</si>
  <si>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</si>
  <si>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</si>
  <si>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</si>
  <si>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</si>
  <si>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</si>
  <si>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</si>
  <si>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</si>
  <si>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</si>
  <si>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</si>
  <si>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</si>
  <si>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</si>
  <si>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</si>
  <si>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</si>
  <si>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</si>
  <si>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</si>
  <si>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</si>
  <si>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</si>
  <si>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</si>
  <si>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</si>
  <si>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</si>
  <si>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</si>
  <si>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</si>
  <si>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</si>
  <si>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</si>
  <si>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</si>
  <si>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</si>
  <si>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</si>
  <si>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</si>
  <si>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</si>
  <si>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</si>
  <si>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</si>
  <si>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</si>
  <si>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</si>
  <si>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</si>
  <si>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</si>
  <si>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</si>
  <si>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</si>
  <si>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</si>
  <si>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</si>
  <si>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</si>
  <si>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</si>
  <si>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</si>
  <si>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</si>
  <si>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</si>
  <si>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</si>
  <si>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</si>
  <si>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</si>
  <si>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</si>
  <si>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</si>
  <si>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</si>
  <si>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</si>
  <si>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</si>
  <si>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</si>
  <si>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</si>
  <si>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</si>
  <si>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</si>
  <si>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</si>
  <si>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</si>
  <si>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</si>
  <si>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</si>
  <si>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</si>
  <si>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</si>
  <si>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</si>
  <si>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</si>
  <si>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</si>
  <si>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</si>
  <si>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</si>
  <si>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</si>
  <si>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</si>
  <si>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</si>
  <si>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</si>
  <si>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</si>
  <si>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</si>
  <si>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</si>
  <si>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</si>
  <si>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</si>
  <si>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</si>
  <si>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</si>
  <si>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</si>
  <si>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</si>
  <si>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</si>
  <si>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</si>
  <si>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</si>
  <si>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</si>
  <si>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</si>
  <si>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</si>
  <si>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</si>
  <si>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</si>
  <si>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</si>
  <si>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</si>
  <si>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</si>
  <si>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</si>
  <si>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</si>
  <si>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</si>
  <si>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</si>
  <si>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</si>
  <si>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</si>
  <si>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</si>
  <si>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</si>
  <si>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</si>
  <si>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</si>
  <si>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</si>
  <si>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</si>
  <si>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</si>
  <si>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</si>
  <si>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</si>
  <si>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</si>
  <si>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</si>
  <si>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</si>
  <si>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</si>
  <si>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</si>
  <si>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</si>
  <si>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</si>
  <si>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</si>
  <si>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</si>
  <si>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</si>
  <si>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</si>
  <si>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</si>
  <si>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</si>
  <si>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</si>
  <si>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</si>
  <si>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</si>
  <si>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</si>
  <si>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</si>
  <si>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</si>
  <si>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</si>
  <si>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</si>
  <si>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</si>
  <si>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</si>
  <si>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</si>
  <si>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</si>
  <si>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</si>
  <si>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</si>
  <si>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</si>
  <si>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</si>
  <si>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</si>
  <si>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</si>
  <si>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</si>
  <si>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</si>
  <si>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</si>
  <si>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</si>
  <si>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</si>
  <si>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</si>
  <si>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</si>
  <si>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</si>
  <si>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</si>
  <si>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</si>
  <si>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</si>
  <si>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</si>
  <si>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</si>
  <si>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</si>
  <si>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</si>
  <si>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</si>
  <si>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</si>
  <si>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</si>
  <si>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</si>
  <si>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</si>
  <si>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</si>
  <si>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</si>
  <si>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</si>
  <si>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</si>
  <si>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</si>
  <si>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</si>
  <si>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</si>
  <si>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</si>
  <si>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</si>
  <si>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</si>
  <si>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</si>
  <si>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</si>
  <si>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</si>
  <si>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</si>
  <si>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</si>
  <si>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</si>
  <si>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</si>
  <si>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</si>
  <si>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</si>
  <si>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</si>
  <si>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</si>
  <si>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</si>
  <si>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</si>
  <si>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</si>
  <si>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</si>
  <si>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</si>
  <si>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</si>
  <si>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</si>
  <si>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</si>
  <si>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</si>
  <si>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</si>
  <si>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</si>
  <si>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</si>
  <si>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</si>
  <si>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</si>
  <si>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</si>
  <si>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</si>
  <si>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</si>
  <si>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</si>
  <si>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</si>
  <si>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</si>
  <si>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</si>
  <si>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</si>
  <si>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</si>
  <si>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</si>
  <si>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</si>
  <si>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</si>
  <si>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</si>
  <si>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</si>
  <si>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</si>
  <si>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</si>
  <si>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</si>
  <si>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</si>
  <si>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</si>
  <si>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</si>
  <si>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</si>
  <si>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</si>
  <si>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</si>
  <si>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</si>
  <si>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</si>
  <si>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</si>
  <si>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</si>
  <si>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</si>
  <si>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</si>
  <si>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</si>
  <si>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</si>
  <si>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</si>
  <si>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</si>
  <si>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</si>
  <si>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</si>
  <si>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</si>
  <si>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</si>
  <si>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</si>
  <si>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</si>
  <si>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</si>
  <si>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</si>
  <si>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</si>
  <si>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</si>
  <si>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</si>
  <si>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</si>
  <si>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</si>
  <si>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</si>
  <si>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</si>
  <si>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</si>
  <si>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</si>
  <si>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</si>
  <si>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</si>
  <si>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</si>
  <si>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</si>
  <si>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</si>
  <si>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</si>
  <si>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</si>
  <si>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</si>
  <si>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</si>
  <si>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</si>
  <si>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</si>
  <si>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</si>
  <si>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</si>
  <si>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</si>
  <si>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</si>
  <si>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</si>
  <si>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</si>
  <si>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</si>
  <si>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</si>
  <si>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</si>
  <si>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</si>
  <si>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</si>
  <si>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</si>
  <si>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</si>
  <si>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</si>
  <si>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</si>
  <si>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</si>
  <si>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</si>
  <si>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</si>
  <si>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</si>
  <si>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</si>
  <si>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</si>
  <si>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</si>
  <si>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</si>
  <si>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</si>
  <si>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</si>
  <si>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</si>
  <si>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</si>
  <si>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</si>
  <si>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</si>
  <si>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</si>
  <si>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</si>
  <si>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</si>
  <si>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</si>
  <si>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</si>
  <si>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</si>
  <si>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</si>
  <si>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</si>
  <si>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</si>
  <si>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</si>
  <si>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</si>
  <si>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</si>
  <si>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</si>
  <si>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</si>
  <si>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</si>
  <si>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</si>
  <si>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</si>
  <si>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</si>
  <si>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</si>
  <si>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</si>
  <si>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</si>
  <si>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</si>
  <si>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</si>
  <si>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</si>
  <si>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</si>
  <si>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</si>
  <si>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</si>
  <si>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</si>
  <si>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</si>
  <si>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</si>
  <si>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</si>
  <si>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</si>
  <si>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</si>
  <si>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</si>
  <si>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</si>
  <si>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</si>
  <si>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</si>
  <si>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</si>
  <si>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</si>
  <si>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</si>
  <si>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</si>
  <si>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</si>
  <si>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</si>
  <si>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</si>
  <si>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</si>
  <si>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</si>
  <si>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</si>
  <si>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</si>
  <si>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</si>
  <si>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</si>
  <si>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</si>
  <si>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</si>
  <si>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</si>
  <si>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</si>
  <si>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</si>
  <si>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</si>
  <si>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</si>
  <si>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</si>
  <si>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</si>
  <si>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</si>
  <si>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</si>
  <si>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</si>
  <si>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</si>
  <si>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</si>
  <si>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</si>
  <si>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</si>
  <si>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</si>
  <si>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</si>
  <si>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</si>
  <si>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</si>
  <si>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</si>
  <si>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</si>
  <si>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</si>
  <si>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</si>
  <si>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</si>
  <si>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</si>
  <si>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</si>
  <si>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</si>
  <si>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</si>
  <si>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</si>
  <si>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</si>
  <si>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</si>
  <si>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</si>
  <si>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</si>
  <si>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</si>
  <si>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</si>
  <si>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</si>
  <si>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</si>
  <si>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</si>
  <si>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</si>
  <si>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</si>
  <si>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</si>
  <si>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</si>
  <si>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</si>
  <si>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</si>
  <si>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</si>
  <si>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</si>
  <si>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</si>
  <si>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</si>
  <si>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</si>
  <si>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</si>
  <si>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</si>
  <si>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</si>
  <si>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</si>
  <si>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</si>
  <si>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</si>
  <si>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</si>
  <si>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</si>
  <si>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</si>
  <si>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</si>
  <si>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</si>
  <si>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</si>
  <si>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</si>
  <si>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</si>
  <si>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</si>
  <si>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</si>
  <si>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</si>
  <si>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</si>
  <si>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</si>
  <si>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</si>
  <si>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</si>
  <si>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</si>
  <si>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</si>
  <si>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</si>
  <si>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</si>
  <si>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</si>
  <si>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</si>
  <si>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</si>
  <si>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</si>
  <si>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</si>
  <si>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</si>
  <si>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</si>
  <si>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</si>
  <si>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</si>
  <si>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</si>
  <si>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</si>
  <si>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</si>
  <si>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</si>
  <si>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</si>
  <si>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</si>
  <si>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</si>
  <si>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</si>
  <si>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</si>
  <si>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</si>
  <si>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</si>
  <si>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</si>
  <si>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</si>
  <si>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</si>
  <si>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</si>
  <si>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</si>
  <si>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</si>
  <si>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</si>
  <si>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</si>
  <si>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</si>
  <si>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</si>
  <si>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</si>
  <si>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</si>
  <si>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</si>
  <si>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</si>
  <si>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</si>
  <si>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</si>
  <si>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</si>
  <si>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</si>
  <si>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</si>
  <si>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</si>
  <si>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</si>
  <si>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</si>
  <si>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</si>
  <si>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</si>
  <si>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</si>
  <si>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</si>
  <si>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</si>
  <si>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</si>
  <si>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</si>
  <si>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</si>
  <si>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</si>
  <si>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</si>
  <si>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</si>
  <si>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</si>
  <si>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</si>
  <si>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</si>
  <si>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</si>
  <si>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</si>
  <si>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</si>
  <si>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</si>
  <si>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</si>
  <si>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</si>
  <si>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</si>
  <si>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</si>
  <si>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</si>
  <si>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</si>
  <si>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</si>
  <si>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</si>
  <si>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</si>
  <si>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</si>
  <si>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</si>
  <si>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</si>
  <si>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</si>
  <si>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</si>
  <si>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</si>
  <si>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</si>
  <si>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</si>
  <si>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</si>
  <si>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</si>
  <si>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</si>
  <si>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</si>
  <si>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</si>
  <si>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</si>
  <si>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</si>
  <si>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</si>
  <si>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</si>
  <si>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</si>
  <si>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</si>
  <si>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</si>
  <si>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</si>
  <si>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</si>
  <si>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</si>
  <si>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</si>
  <si>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</si>
  <si>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</si>
  <si>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</si>
  <si>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</si>
  <si>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</si>
  <si>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</si>
  <si>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</si>
  <si>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</si>
  <si>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</si>
  <si>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</si>
  <si>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</si>
  <si>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</si>
  <si>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</si>
  <si>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</si>
  <si>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</si>
  <si>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</si>
  <si>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</si>
  <si>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</si>
  <si>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</si>
  <si>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</si>
  <si>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</si>
  <si>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</si>
  <si>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</si>
  <si>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</si>
  <si>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</si>
  <si>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</si>
  <si>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</si>
  <si>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</si>
  <si>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</si>
  <si>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</si>
  <si>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</si>
  <si>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</si>
  <si>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</si>
  <si>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</si>
  <si>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</si>
  <si>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</si>
  <si>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</si>
  <si>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</si>
  <si>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</si>
  <si>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</si>
  <si>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</si>
  <si>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</si>
  <si>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</si>
  <si>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</si>
  <si>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</si>
  <si>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</si>
  <si>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</si>
  <si>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</si>
  <si>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</si>
  <si>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</si>
  <si>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</si>
  <si>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</si>
  <si>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</si>
  <si>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</si>
  <si>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</si>
  <si>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</si>
  <si>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</si>
  <si>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</si>
  <si>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</si>
  <si>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</si>
  <si>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</si>
  <si>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</si>
  <si>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</si>
  <si>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</si>
  <si>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</si>
  <si>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</si>
  <si>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</si>
  <si>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</si>
  <si>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</si>
  <si>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</si>
  <si>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</si>
  <si>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</si>
  <si>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</si>
  <si>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</si>
  <si>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</si>
  <si>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</si>
  <si>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</si>
  <si>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</si>
  <si>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</si>
  <si>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</si>
  <si>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</si>
  <si>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</si>
  <si>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</si>
  <si>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</si>
  <si>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</si>
  <si>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</si>
  <si>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</si>
  <si>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</si>
  <si>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</si>
  <si>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</si>
  <si>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</si>
  <si>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</si>
  <si>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</si>
  <si>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</si>
  <si>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</si>
  <si>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</si>
  <si>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</si>
  <si>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</si>
  <si>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</si>
  <si>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</si>
  <si>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</si>
  <si>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</si>
  <si>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</si>
  <si>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</si>
  <si>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</si>
  <si>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</si>
  <si>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</si>
  <si>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</si>
  <si>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</si>
  <si>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</si>
  <si>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</si>
  <si>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</si>
  <si>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</si>
  <si>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</si>
  <si>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</si>
  <si>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</si>
  <si>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</si>
  <si>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</si>
  <si>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</si>
  <si>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</si>
  <si>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</si>
  <si>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</si>
  <si>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</si>
  <si>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</si>
  <si>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</si>
  <si>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</si>
  <si>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</si>
  <si>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</si>
  <si>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</si>
  <si>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</si>
  <si>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</si>
  <si>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</si>
  <si>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</si>
  <si>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</si>
  <si>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</si>
  <si>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</si>
  <si>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</si>
  <si>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</si>
  <si>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</si>
  <si>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</si>
  <si>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</si>
  <si>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</si>
  <si>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</si>
  <si>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</si>
  <si>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</si>
  <si>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</si>
  <si>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</si>
  <si>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</si>
  <si>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</si>
  <si>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</si>
  <si>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</si>
  <si>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</si>
  <si>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</si>
  <si>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</si>
  <si>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</si>
  <si>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</si>
  <si>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</si>
  <si>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</si>
  <si>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</si>
  <si>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</si>
  <si>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</si>
  <si>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</si>
  <si>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</si>
  <si>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</si>
  <si>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</si>
  <si>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</si>
  <si>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</si>
  <si>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</si>
  <si>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</si>
  <si>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</si>
  <si>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</si>
  <si>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</si>
  <si>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</si>
  <si>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</si>
  <si>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</si>
  <si>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</si>
  <si>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</si>
  <si>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</si>
  <si>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</si>
  <si>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</si>
  <si>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</si>
  <si>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</si>
  <si>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</si>
  <si>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</si>
  <si>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</si>
  <si>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</si>
  <si>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</si>
  <si>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</si>
  <si>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</si>
  <si>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</si>
  <si>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</si>
  <si>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</si>
  <si>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</si>
  <si>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</si>
  <si>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</si>
  <si>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</si>
  <si>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</si>
  <si>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</si>
  <si>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</si>
  <si>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</si>
  <si>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</si>
  <si>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</si>
  <si>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</si>
  <si>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</si>
  <si>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</si>
  <si>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</si>
  <si>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</si>
  <si>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</si>
  <si>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</si>
  <si>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</si>
  <si>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</si>
  <si>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</si>
  <si>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</si>
  <si>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</si>
  <si>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</si>
  <si>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</si>
  <si>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</si>
  <si>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</si>
  <si>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</si>
  <si>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</si>
  <si>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</si>
  <si>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</si>
  <si>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</si>
  <si>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</si>
  <si>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</si>
  <si>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</si>
  <si>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</si>
  <si>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</si>
  <si>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</si>
  <si>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</si>
  <si>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</si>
  <si>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</si>
  <si>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</si>
  <si>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</si>
  <si>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</si>
  <si>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</si>
  <si>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</si>
  <si>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</si>
  <si>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</si>
  <si>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</si>
  <si>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</si>
  <si>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</si>
  <si>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</si>
  <si>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</si>
  <si>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</si>
  <si>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</si>
  <si>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</si>
  <si>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</si>
  <si>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</si>
  <si>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</si>
  <si>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</si>
  <si>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</si>
  <si>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</si>
  <si>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</si>
  <si>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</si>
  <si>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</si>
  <si>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</si>
  <si>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</si>
  <si>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</si>
  <si>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</si>
  <si>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</si>
  <si>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</si>
  <si>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</si>
  <si>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</si>
  <si>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</si>
  <si>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</si>
  <si>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</si>
  <si>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</si>
  <si>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</si>
  <si>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</si>
  <si>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</si>
  <si>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</si>
  <si>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</si>
  <si>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</si>
  <si>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</si>
  <si>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</si>
  <si>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</si>
  <si>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</si>
  <si>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</si>
  <si>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</si>
  <si>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</si>
  <si>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</si>
  <si>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</si>
  <si>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</si>
  <si>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</si>
  <si>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</si>
  <si>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</si>
  <si>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</si>
  <si>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</si>
  <si>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</si>
  <si>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</si>
  <si>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</si>
  <si>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</si>
  <si>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</si>
  <si>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</si>
  <si>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</si>
  <si>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</si>
  <si>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</si>
  <si>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</si>
  <si>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</si>
  <si>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</si>
  <si>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</si>
  <si>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</si>
  <si>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</si>
  <si>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</si>
  <si>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</si>
  <si>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</si>
  <si>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</si>
  <si>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</si>
  <si>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</si>
  <si>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</si>
  <si>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</si>
  <si>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</si>
  <si>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</si>
  <si>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</si>
  <si>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</si>
  <si>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</si>
  <si>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</si>
  <si>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</si>
  <si>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</si>
  <si>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</si>
  <si>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</si>
  <si>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</si>
  <si>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</si>
  <si>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</si>
  <si>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</si>
  <si>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</si>
  <si>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</si>
  <si>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</si>
  <si>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</si>
  <si>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</si>
  <si>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</si>
  <si>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</si>
  <si>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</si>
  <si>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</si>
  <si>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</si>
  <si>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</si>
  <si>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</si>
  <si>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</si>
  <si>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</si>
  <si>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</si>
  <si>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</si>
  <si>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</si>
  <si>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</si>
  <si>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</si>
  <si>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</si>
  <si>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</si>
  <si>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</si>
  <si>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</si>
  <si>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</si>
  <si>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</si>
  <si>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</si>
  <si>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</si>
  <si>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</si>
  <si>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</si>
  <si>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</si>
  <si>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</si>
  <si>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</si>
  <si>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</si>
  <si>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</si>
  <si>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</si>
  <si>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</si>
  <si>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</si>
  <si>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</si>
  <si>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</si>
  <si>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</si>
  <si>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</si>
  <si>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</si>
  <si>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</si>
  <si>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</si>
  <si>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</si>
  <si>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</si>
  <si>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</si>
  <si>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</si>
  <si>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</si>
  <si>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</si>
  <si>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</si>
  <si>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</si>
  <si>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</si>
  <si>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</si>
  <si>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</si>
  <si>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</si>
  <si>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</si>
  <si>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</si>
  <si>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</si>
  <si>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</si>
  <si>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</si>
  <si>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</si>
  <si>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</si>
  <si>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</si>
  <si>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</si>
  <si>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</si>
  <si>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</si>
  <si>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</si>
  <si>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</si>
  <si>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</si>
  <si>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</si>
  <si>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</si>
  <si>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</si>
  <si>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</si>
  <si>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</si>
  <si>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</si>
  <si>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</si>
  <si>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</si>
  <si>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</si>
  <si>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</si>
  <si>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</si>
  <si>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</si>
  <si>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</si>
  <si>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</si>
  <si>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</si>
  <si>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</si>
  <si>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</si>
  <si>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</si>
  <si>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</si>
  <si>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</si>
  <si>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</si>
  <si>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</si>
  <si>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</si>
  <si>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</si>
  <si>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</si>
  <si>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</si>
  <si>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</si>
  <si>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</si>
  <si>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</si>
  <si>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</si>
  <si>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</si>
  <si>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</si>
  <si>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</si>
  <si>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</si>
  <si>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</si>
  <si>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</si>
  <si>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</si>
  <si>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</si>
  <si>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</si>
  <si>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</si>
  <si>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</si>
  <si>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</si>
  <si>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</si>
  <si>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</si>
  <si>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</si>
  <si>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</si>
  <si>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</si>
  <si>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</si>
  <si>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</si>
  <si>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</si>
  <si>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</si>
  <si>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</si>
  <si>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</si>
  <si>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</si>
  <si>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</si>
  <si>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</si>
  <si>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</si>
  <si>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</si>
  <si>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</si>
  <si>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</si>
  <si>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</si>
  <si>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</si>
  <si>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</si>
  <si>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</si>
  <si>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</si>
  <si>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</si>
  <si>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</si>
  <si>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</si>
  <si>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</si>
  <si>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PCM-20251119-00001047</t>
  </si>
  <si>
    <t>Critical</t>
  </si>
  <si>
    <t>site QRH2318 update as team in site try to connect PG and Modon Security refused to run pg and forced us to stop it and he told us that SCECO will return now</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</si>
  <si>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</si>
  <si>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</si>
  <si>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</si>
  <si>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</si>
  <si>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</si>
  <si>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</si>
  <si>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</si>
  <si>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</si>
  <si>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</si>
  <si>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</si>
  <si>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</si>
  <si>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</si>
  <si>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</si>
  <si>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</si>
  <si>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</si>
  <si>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</si>
  <si>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</si>
  <si>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</si>
  <si>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</si>
  <si>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</si>
  <si>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</si>
  <si>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</si>
  <si>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</si>
  <si>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</si>
  <si>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</si>
  <si>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</si>
  <si>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</si>
  <si>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</si>
  <si>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</si>
  <si>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</si>
  <si>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</si>
  <si>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</si>
  <si>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</si>
  <si>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</si>
  <si>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</si>
  <si>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</si>
  <si>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</si>
  <si>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</si>
  <si>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</si>
  <si>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</si>
  <si>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</si>
  <si>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</si>
  <si>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</si>
  <si>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</si>
  <si>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</si>
  <si>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</si>
  <si>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</si>
  <si>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</si>
  <si>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</si>
  <si>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</si>
  <si>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</si>
  <si>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</si>
  <si>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</si>
  <si>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</si>
  <si>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</si>
  <si>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</si>
  <si>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</si>
  <si>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</si>
  <si>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</si>
  <si>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</si>
  <si>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</si>
  <si>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</si>
  <si>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</si>
  <si>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</si>
  <si>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</si>
  <si>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</si>
  <si>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</si>
  <si>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</si>
  <si>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</si>
  <si>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</si>
  <si>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</si>
  <si>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</si>
  <si>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</si>
  <si>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</si>
  <si>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</si>
  <si>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</si>
  <si>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</si>
  <si>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</si>
  <si>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</si>
  <si>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</si>
  <si>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</si>
  <si>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PCM-20251119-00001095</t>
  </si>
  <si>
    <t xml:space="preserve">Restored by PG , 5G down due to load issue </t>
  </si>
  <si>
    <t xml:space="preserve"> PCM-20250215-00000830 </t>
  </si>
  <si>
    <t>LTE site still down and  site located in aramco area access issue need special permission</t>
  </si>
  <si>
    <t>PCM-20251119-00001198</t>
  </si>
  <si>
    <t>jed0427</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</si>
  <si>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</si>
  <si>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</si>
  <si>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</si>
  <si>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</si>
  <si>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</si>
  <si>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</si>
  <si>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</si>
  <si>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</si>
  <si>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</si>
  <si>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PCM-20251119-00001237</t>
  </si>
  <si>
    <t>EM Team on the way ETA: 50 Mins</t>
  </si>
  <si>
    <t>PCM-20251119-00000744</t>
  </si>
  <si>
    <t>team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</si>
</sst>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6" totalsRowShown="0" headerRowDxfId="157" dataDxfId="156" headerRowBorderDxfId="154" tableBorderDxfId="155" totalsRowBorderDxfId="153">
  <autoFilter ref="A1:CJ1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2" totalsRowShown="0" headerRowDxfId="48" dataDxfId="47" headerRowBorderDxfId="45" tableBorderDxfId="46" totalsRowBorderDxfId="44">
  <autoFilter ref="A1:L4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2" totalsRowShown="0" headerRowDxfId="15" dataDxfId="14" headerRowBorderDxfId="12" tableBorderDxfId="13">
  <autoFilter ref="A1:L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317.64341597221937</v>
      </c>
      <c r="H2" s="76">
        <v>45662.943402777775</v>
      </c>
      <c r="I2" s="59" t="str">
        <f>IFERROR(VLOOKUP(D2,DB!A:F,6,0),"")</f>
        <v>Generator-SG</v>
      </c>
      <c r="J2" s="59" t="str">
        <f>IFERROR(VLOOKUP(D2,DB!A:G,7,0),"")</f>
        <v>Dead</v>
      </c>
      <c r="K2" s="67" t="s">
        <v>39022</v>
      </c>
      <c r="L2" s="65" t="str">
        <f>IFERROR(VLOOKUP(D2,DB!A:I,9,0),"")</f>
        <v>Latis</v>
      </c>
    </row>
    <row r="3" spans="1:15" ht="36.75" customHeight="1">
      <c r="A3" s="140" t="s">
        <v>39023</v>
      </c>
      <c r="B3" s="141" t="str">
        <f>IFERROR(VLOOKUP(D3,DB!A:K,11,0),"")</f>
        <v>R1</v>
      </c>
      <c r="C3" s="141">
        <v>2</v>
      </c>
      <c r="D3" s="78" t="s">
        <v>19851</v>
      </c>
      <c r="E3" s="142" t="s">
        <v>39024</v>
      </c>
      <c r="F3" s="143">
        <v>45980.516608796293</v>
      </c>
      <c r="G3" s="144">
        <f ca="1">IFERROR(NOW()-F3,"")</f>
        <v>7.5233101852063555E-2</v>
      </c>
      <c r="H3" s="143">
        <v>45980.510416666664</v>
      </c>
      <c r="I3" s="141" t="str">
        <f>IFERROR(VLOOKUP(D3,DB!A:F,6,0),"")</f>
        <v>SCECO</v>
      </c>
      <c r="J3" s="141" t="str">
        <f>IFERROR(VLOOKUP(D3,DB!A:G,7,0),"")</f>
        <v>No BB Design+Weak</v>
      </c>
      <c r="K3" s="145" t="s">
        <v>39025</v>
      </c>
      <c r="L3" s="146" t="str">
        <f>IFERROR(VLOOKUP(D3,DB!A:I,9,0),"")</f>
        <v>Latis</v>
      </c>
    </row>
    <row r="4" spans="1:15" ht="15" customHeight="1">
      <c r="A4" s="140"/>
      <c r="B4" s="141" t="str">
        <f>IFERROR(VLOOKUP(D4,DB!A:K,11,0),"")</f>
        <v/>
      </c>
      <c r="C4" s="141"/>
      <c r="D4" s="78"/>
      <c r="E4" s="142"/>
      <c r="F4" s="143"/>
      <c r="G4" s="144">
        <f ca="1">IFERROR(NOW()-F4,"")</f>
        <v>45980.591841898146</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45980.591841898146</v>
      </c>
      <c r="H5" s="143"/>
      <c r="I5" s="141" t="str">
        <f>IFERROR(VLOOKUP(D5,DB!A:F,6,0),"")</f>
        <v/>
      </c>
      <c r="J5" s="141" t="str">
        <f>IFERROR(VLOOKUP(D5,DB!A:G,7,0),"")</f>
        <v/>
      </c>
      <c r="K5" s="145"/>
      <c r="L5" s="146" t="str">
        <f>IFERROR(VLOOKUP(D5,DB!A:I,9,0),"")</f>
        <v/>
      </c>
    </row>
    <row r="6" spans="1:15" ht="15" customHeight="1">
      <c r="A6" s="128"/>
      <c r="B6" s="129" t="str">
        <f>IFERROR(VLOOKUP(D11,DB!A:K,11,0),"")</f>
        <v/>
      </c>
      <c r="C6" s="129"/>
      <c r="D6" s="129"/>
      <c r="E6" s="130"/>
      <c r="F6" s="127"/>
      <c r="G6" s="131">
        <f ca="1">IFERROR(NOW()-F6,"")</f>
        <v>45980.591841898146</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45980.591841898146</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45980.591841898146</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45980.591841898146</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45980.591841898146</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45980.591841898146</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45980.591841898146</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45980.591841898146</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45980.591841898146</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45980.591841898146</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45980.591841898146</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45980.591841898146</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45980.591841898146</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45980.591841898146</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45980.591841898146</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45980.591841898146</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45980.591841898146</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45980.591841898146</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45980.591841898146</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45980.591841898146</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45980.591841898146</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45980.591841898146</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45980.591841898146</v>
      </c>
      <c r="H28" s="127"/>
      <c r="I28" s="129" t="str">
        <f>IFERROR(VLOOKUP(D33,DB!A:F,6,0),"")</f>
        <v/>
      </c>
      <c r="J28" s="129" t="str">
        <f>IFERROR(VLOOKUP(D33,DB!A:G,7,0),"")</f>
        <v/>
      </c>
      <c r="K28" s="132"/>
      <c r="L28" s="133" t="str">
        <f>IFERROR(VLOOKUP(D33,DB!A:I,9,0),"")</f>
        <v/>
      </c>
    </row>
    <row r="29" spans="1:12" ht="15" customHeight="1">
      <c r="A29" s="128"/>
      <c r="B29" s="129" t="str">
        <f>IFERROR(VLOOKUP(#REF!,DB!A:K,11,0),"")</f>
        <v/>
      </c>
      <c r="C29" s="129"/>
      <c r="D29" s="129"/>
      <c r="E29" s="130"/>
      <c r="F29" s="127"/>
      <c r="G29" s="131">
        <f ca="1">IFERROR(NOW()-F29,"")</f>
        <v>45980.591841898146</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45980.591841898146</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45980.591841898146</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45980.591841898146</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45980.591841898146</v>
      </c>
      <c r="H33" s="127"/>
      <c r="I33" s="129" t="str">
        <f>IFERROR(VLOOKUP(#REF!,DB!A:F,6,0),"")</f>
        <v/>
      </c>
      <c r="J33" s="129" t="str">
        <f>IFERROR(VLOOKUP(#REF!,DB!A:G,7,0),"")</f>
        <v/>
      </c>
      <c r="K33" s="132"/>
      <c r="L33" s="133" t="str">
        <f>IFERROR(VLOOKUP(#REF!,DB!A:I,9,0),"")</f>
        <v/>
      </c>
    </row>
    <row r="34" spans="1:12" ht="15" customHeight="1">
      <c r="A34" s="128"/>
      <c r="B34" s="129" t="str">
        <f>IFERROR(VLOOKUP(D34,DB!A:K,11,0),"")</f>
        <v/>
      </c>
      <c r="C34" s="129"/>
      <c r="D34" s="129"/>
      <c r="E34" s="130"/>
      <c r="F34" s="127"/>
      <c r="G34" s="131">
        <f ca="1">IFERROR(NOW()-F34,"")</f>
        <v>45980.591841898146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45980.591841898146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45980.591841898146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45980.591841898146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45980.591841898146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45980.591841898146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45980.591841898146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45980.591841898146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45980.591841898146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45980.591841898146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45980.591841898146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45980.591841898146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45980.591841898146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45980.591841898146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45980.591841898146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45980.591841898146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45980.591841898146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45980.591841898146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45980.591841898146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45980.591841898146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45980.591841898146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45980.591841898146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45980.591841898146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45980.591841898146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45980.591841898146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45980.591841898146</v>
      </c>
      <c r="H59" s="127"/>
      <c r="I59" s="129" t="str">
        <f>IFERROR(VLOOKUP(D59,DB!A:F,6,0),"")</f>
        <v/>
      </c>
      <c r="J59" s="129" t="str">
        <f>IFERROR(VLOOKUP(D59,DB!A:G,7,0),"")</f>
        <v/>
      </c>
      <c r="K59" s="132"/>
      <c r="L59" s="133" t="str">
        <f>IFERROR(VLOOKUP(D59,DB!A:I,9,0),"")</f>
        <v/>
      </c>
    </row>
  </sheetData>
  <customSheetViews>
    <customSheetView guid="{F6042A99-DD27-4453-835D-0834D95730CC}" filter="1" showAutoFilter="1">
      <pageMargins left="0" right="0" top="0" bottom="0" header="0" footer="0"/>
      <autoFilter ref="B1:M1" xr:uid="{E9BCA3E1-3BF9-4DE7-B829-5BA255BF51E4}"/>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6"/>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34"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155.59200393518404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7</v>
      </c>
      <c r="D4" s="18" t="s">
        <v>22351</v>
      </c>
      <c r="E4" s="102" t="s">
        <v>39024</v>
      </c>
      <c r="F4" s="103">
        <v>45980.529537037037</v>
      </c>
      <c r="G4" s="104">
        <f ca="1">IFERROR(NOW()-F4,"-")</f>
        <v>6.2304861108714249E-2</v>
      </c>
      <c r="H4" s="103">
        <v>45980.511481481481</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45980.591841898146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45980.591841898146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45980.591841898146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45980.591841898146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45980.591841898146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45980.591841898146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45980.591841898146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45980.591841898146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45980.591841898146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45980.591841898146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45980.591841898146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45980.591841898146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45980.591841898146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45980.591841898146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45980.591841898146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45980.591841898146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45980.591841898146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45980.591841898146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45980.591841898146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45980.591841898146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45980.591841898146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45980.591841898146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45980.591841898146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45980.591841898146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45980.591841898146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45980.591841898146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45980.591841898146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45980.591841898146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45980.591841898146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45980.591841898146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45980.591841898146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45980.591841898146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45980.591841898146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45980.591841898146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45980.591841898146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45980.591841898146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45980.591841898146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45980.591841898146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45980.591841898146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45980.591841898146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45980.591841898146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45980.591841898146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45980.591841898146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45980.591841898146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45980.591841898146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45980.591841898146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45980.591841898146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45980.591841898146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45980.591841898146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45980.591841898146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45980.591841898146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45980.591841898146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45980.591841898146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45980.591841898146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45980.591841898146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45980.591841898146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45980.591841898146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45980.591841898146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45980.591841898146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45980.591841898146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45980.591841898146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45980.591841898146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45980.591841898146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45980.591841898146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45980.591841898146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45980.591841898146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45980.591841898146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45980.591841898146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45980.591841898146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45980.591841898146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45980.591841898146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45980.591841898146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45980.591841898146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45980.591841898146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45980.591841898146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45980.591841898146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45980.591841898146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45980.591841898146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45980.591841898146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45980.591841898146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45980.591841898146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45980.591841898146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45980.591841898146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45980.591841898146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45980.591841898146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45980.591841898146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45980.591841898146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45980.591841898146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45980.591841898146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45980.591841898146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45980.591841898146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45980.591841898146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45980.591841898146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45980.591841898146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45980.591841898146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45980.591841898146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45980.591841898146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45980.591841898146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45980.591841898146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45980.591841898146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45980.591841898146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45980.591841898146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45980.591841898146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45980.591841898146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45980.591841898146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45980.591841898146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45980.591841898146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45980.591841898146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45980.591841898146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45980.591841898146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45980.591841898146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45980.591841898146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45980.591841898146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45980.591841898146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45980.591841898146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45980.591841898146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45980.591841898146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45980.591841898146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45980.591841898146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45980.591841898146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45980.591841898146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45980.591841898146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45980.591841898146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45980.591841898146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45980.591841898146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45980.591841898146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45980.591841898146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45980.591841898146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45980.591841898146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45980.591841898146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45980.591841898146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45980.591841898146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45980.591841898146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45980.591841898146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45980.591841898146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45980.591841898146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45980.591841898146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45980.591841898146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45980.591841898146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45980.591841898146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45980.591841898146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45980.591841898146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45980.591841898146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45980.591841898146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45980.591841898146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45980.591841898146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45980.591841898146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45980.591841898146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45980.591841898146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45980.591841898146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45980.591841898146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45980.591841898146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45980.591841898146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45980.591841898146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45980.591841898146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45980.591841898146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45980.591841898146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45980.591841898146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45980.591841898146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45980.591841898146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45980.591841898146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45980.591841898146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45980.591841898146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45980.591841898146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45980.591841898146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45980.591841898146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45980.591841898146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45980.591841898146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45980.591841898146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45980.591841898146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45980.591841898146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45980.591841898146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45980.591841898146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45980.591841898146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45980.591841898146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45980.591841898146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45980.591841898146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45980.591841898146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45980.591841898146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45980.591841898146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45980.591841898146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45980.591841898146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sheetData>
  <dataValidations count="2">
    <dataValidation allowBlank="1" showInputMessage="1" showErrorMessage="1" sqref="E1" xr:uid="{4D935161-CDD3-4592-B877-3FB59C99E142}"/>
    <dataValidation type="list" allowBlank="1" showInputMessage="1" showErrorMessage="1" sqref="E3:E1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45980.591841898146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45980.591841898146</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45980.591841898146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45980.591841898146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45980.591841898146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45980.591841898146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45980.591841898146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45980.591841898146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45980.591841898146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45980.591841898146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45980.591841898146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45980.591841898146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45980.591841898146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45980.591841898146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45980.591841898146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45980.591841898146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45980.591841898146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45980.591841898146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45980.591841898146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45980.591841898146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45980.591841898146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45980.591841898146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45980.591841898146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45980.591841898146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45980.591841898146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45980.591841898146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45980.591841898146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45980.591841898146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45980.591841898146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45980.591841898146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45980.591841898146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45980.591841898146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45980.591841898146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45980.591841898146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45980.591841898146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45980.591841898146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45980.591841898146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45980.591841898146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45980.591841898146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45980.591841898146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45980.591841898146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45980.591841898146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45980.591841898146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45980.591841898146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45980.591841898146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45980.591841898146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45980.591841898146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45980.591841898146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45980.591841898146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45980.591841898146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45980.591841898146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45980.591841898146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45980.591841898146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45980.591841898146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45980.591841898146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45980.591841898146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45980.591841898146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45980.591841898146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45980.591841898146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45980.591841898146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45980.591841898146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45980.591841898146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45980.591841898146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45980.591841898146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45980.591841898146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45980.591841898146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45980.591841898146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45980.591841898146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45980.591841898146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45980.591841898146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45980.591841898146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45980.591841898146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45980.591841898146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45980.591841898146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45980.591841898146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45980.591841898146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45980.591841898146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45980.591841898146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45980.591841898146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45980.591841898146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45980.591841898146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45980.591841898146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45980.591841898146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45980.591841898146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45980.591841898146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45980.591841898146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45980.591841898146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45980.591841898146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45980.591841898146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45980.591841898146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45980.591841898146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45980.591841898146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45980.591841898146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45980.591841898146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45980.591841898146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45980.591841898146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45980.591841898146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45980.591841898146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45980.591841898146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45980.591841898146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45980.591841898146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45980.591841898146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45980.591841898146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45980.591841898146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45980.591841898146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45980.591841898146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45980.591841898146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45980.591841898146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45980.591841898146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45980.591841898146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45980.591841898146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45980.591841898146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45980.591841898146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45980.591841898146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45980.591841898146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45980.591841898146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45980.591841898146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45980.591841898146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45980.591841898146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45980.591841898146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45980.591841898146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45980.591841898146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45980.591841898146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45980.591841898146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45980.591841898146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45980.591841898146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45980.591841898146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45980.591841898146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45980.591841898146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45980.591841898146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45980.591841898146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45980.591841898146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45980.591841898146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45980.591841898146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45980.591841898146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45980.591841898146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45980.591841898146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45980.591841898146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45980.591841898146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45980.591841898146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45980.591841898146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45980.591841898146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45980.591841898146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45980.591841898146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45980.591841898146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45980.591841898146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45980.591841898146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45980.591841898146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45980.591841898146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45980.591841898146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45980.591841898146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45980.591841898146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45980.591841898146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45980.591841898146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45980.591841898146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45980.591841898146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45980.591841898146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45980.591841898146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45980.591841898146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45980.591841898146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45980.591841898146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45980.591841898146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45980.591841898146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45980.591841898146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45980.591841898146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45980.591841898146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45980.591841898146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45980.591841898146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45980.591841898146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45980.591841898146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45980.591841898146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45980.591841898146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45980.591841898146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45980.591841898146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45980.591841898146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45980.591841898146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45980.591841898146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45980.591841898146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45980.591841898146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45980.591841898146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45980.591841898146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45980.591841898146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45980.591841898146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45980.591841898146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45980.591841898146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45980.591841898146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45980.591841898146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45980.591841898146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45980.591841898146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45980.591841898146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45980.591841898146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45980.591841898146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45980.591841898146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45980.591841898146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45980.591841898146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45980.591841898146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45980.591841898146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45980.591841898146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45980.591841898146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45980.591841898146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45980.591841898146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45980.591841898146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45980.591841898146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45980.591841898146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45980.591841898146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45980.591841898146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45980.591841898146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45980.591841898146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45980.591841898146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45980.591841898146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45980.591841898146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45980.591841898146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45980.591841898146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45980.591841898146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45980.591841898146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45980.591841898146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45980.591841898146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45980.591841898146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45980.591841898146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45980.591841898146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45980.591841898146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45980.591841898146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45980.591841898146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45980.591841898146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45980.591841898146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45980.591841898146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45980.591841898146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45980.591841898146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45980.591841898146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45980.591841898146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45980.591841898146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45980.591841898146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45980.591841898146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45980.591841898146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45980.591841898146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45980.591841898146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45980.591841898146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45980.591841898146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45980.591841898146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45980.591841898146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45980.591841898146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45980.591841898146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45980.591841898146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45980.591841898146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45980.591841898146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45980.591841898146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45980.591841898146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45980.591841898146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45980.591841898146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45980.591841898146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45980.591841898146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45980.591841898146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45980.591841898146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45980.591841898146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45980.591842013891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45980.591842013891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45980.591842013891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45980.591842013891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45980.591842013891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45980.591842013891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45980.591842013891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45980.591842013891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45980.591842013891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45980.591842013891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45980.591842013891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45980.591842013891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45980.591842013891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45980.591842013891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45980.591842013891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45980.591842013891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45980.591842013891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45980.591842013891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45980.591842013891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45980.591842013891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45980.591842013891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45980.591842013891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45980.591842013891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45980.591842013891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45980.591842013891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45980.591842013891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45980.591842013891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45980.591842013891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45980.591842013891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45980.591842013891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45980.591842013891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45980.591842013891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45980.591842013891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45980.591842013891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45980.591842013891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45980.591842013891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45980.591842013891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45980.591842013891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45980.591842013891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45980.591842013891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45980.591842013891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45980.591842013891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45980.591842013891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45980.591842013891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45980.591842013891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45980.591842013891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45980.591842013891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45980.591842013891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45980.591842013891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45980.591842013891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45980.591842013891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45980.591842013891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45980.591842013891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45980.591842013891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45980.591842013891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45980.591842013891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45980.591842013891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45980.591842013891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45980.591842013891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45980.591842013891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45980.591842013891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45980.591842013891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45980.591842013891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45980.591842013891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45980.591842013891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45980.591842013891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45980.591842013891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45980.591842013891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45980.591842013891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45980.591842013891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45980.591842013891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45980.591842013891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45980.591842013891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45980.591842013891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45980.591842013891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45980.591842013891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45980.591842013891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45980.591842013891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45980.591842013891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45980.591842013891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45980.591842013891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45980.591842013891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45980.591842013891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45980.591842013891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45980.591842013891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45980.591842013891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45980.591842013891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45980.591842013891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45980.591842013891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45980.591842013891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45980.591842013891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45980.591842013891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45980.591842013891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45980.591842013891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45980.591842013891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45980.591842013891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45980.591842013891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45980.591842013891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45980.591842013891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45980.591842013891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45980.591842013891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45980.591842013891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45980.591842013891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45980.591842013891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45980.591842013891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45980.591842013891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45980.591842013891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45980.591842013891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45980.591842013891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45980.591842013891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45980.591842013891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45980.591842013891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45980.591842013891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45980.591842013891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45980.591842013891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45980.591842013891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45980.591842013891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45980.591842013891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45980.591842013891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45980.591842013891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45980.591842013891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45980.591842013891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45980.591842013891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45980.591842013891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45980.591842013891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45980.591842013891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45980.591842013891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45980.591842013891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45980.591842013891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45980.591842013891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45980.591842013891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45980.591842013891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45980.591842013891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45980.591842013891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45980.591842013891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45980.591842013891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45980.591842013891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45980.591842013891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45980.591842013891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45980.591842013891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45980.591842013891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45980.591842013891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45980.591842013891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45980.591842013891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45980.591842013891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45980.591842013891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45980.591842013891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45980.591842013891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45980.591842013891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45980.591842013891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45980.591842013891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45980.591842013891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45980.591842013891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45980.591842013891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45980.591842013891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45980.591842013891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45980.591842013891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45980.591842013891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45980.591842013891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45980.591842013891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45980.591842013891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45980.591842013891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45980.591842013891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45980.591842013891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45980.591842013891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45980.591842013891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45980.591842013891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45980.591842013891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45980.591842013891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45980.591842013891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45980.591842013891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45980.591842013891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45980.591842013891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45980.591842013891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45980.591842013891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45980.591842013891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45980.591842013891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45980.591842013891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45980.591842013891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45980.591842013891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45980.591842013891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45980.591842013891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45980.591842013891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45980.591842013891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45980.591842013891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45980.591842013891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45980.591842013891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45980.591842013891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45980.591842013891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45980.591842013891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45980.591842013891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45980.591842013891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45980.591842013891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45980.591842013891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45980.591842013891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45980.591842013891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45980.591842013891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45980.591842013891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45980.591842013891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45980.591842013891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45980.591842013891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45980.591842013891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45980.591842013891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45980.591842013891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45980.591842013891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45980.591842013891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45980.591842013891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45980.591842013891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45980.591842013891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45980.591842013891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45980.591842013891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45980.591842013891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45980.591842013891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45980.591842013891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45980.591842013891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45980.591842013891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45980.591842013891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45980.591842013891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45980.591842013891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45980.591842013891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45980.591842013891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45980.591842013891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45980.591842013891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45980.591842013891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45980.591842013891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45980.591842013891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45980.591842013891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45980.591842013891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45980.591842013891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45980.591842013891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45980.591842013891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45980.591842013891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45980.591842013891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45980.591842013891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45980.591842013891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45980.591842013891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45980.591842013891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45980.591842013891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45980.591842013891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45980.591842013891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45980.591842013891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45980.591842013891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45980.591842013891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45980.591842013891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45980.591842013891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45980.591842013891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45980.591842013891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45980.591842013891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45980.591842013891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45980.591842013891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45980.591842013891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45980.591842013891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45980.591842013891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45980.591842013891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45980.591842013891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45980.591842013891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45980.591842013891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45980.591842013891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45980.591842013891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45980.591842013891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45980.591842013891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45980.591842013891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45980.591842013891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45980.591842013891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45980.591842013891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45980.591842013891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45980.591842013891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45980.591842013891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45980.591842013891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45980.591842013891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45980.591842013891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45980.591842013891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45980.591842013891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45980.591842013891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45980.591842013891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45980.591842013891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45980.591842013891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45980.591842013891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45980.591842013891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45980.591842013891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45980.591842013891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45980.591842013891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45980.591842013891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45980.591842013891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45980.591842013891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45980.591842013891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45980.591842013891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45980.591842013891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45980.591842013891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45980.591842013891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45980.591842013891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45980.591842013891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45980.591842013891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45980.591842013891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45980.591842013891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45980.591842013891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45980.591842013891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45980.591842013891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45980.591842013891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45980.591842013891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45980.591842013891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45980.591842013891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45980.591842013891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45980.591842013891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45980.591842013891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45980.591842013891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45980.591842013891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45980.591842013891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45980.591842013891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45980.591842013891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45980.591842013891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45980.591842013891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45980.591842013891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45980.591842013891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45980.591842013891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45980.591842013891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45980.591842013891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45980.591842013891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45980.591842013891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45980.591842013891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45980.591842013891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45980.591842013891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45980.591842013891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45980.591842013891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45980.591842013891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45980.591842013891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45980.591842013891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45980.591842013891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45980.591842013891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45980.591842013891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45980.591842013891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45980.591842013891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45980.591842013891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45980.591842013891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45980.591842013891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45980.591842013891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45980.591842013891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45980.591842013891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45980.591842013891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45980.591842013891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45980.591842013891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45980.591842013891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45980.591842013891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45980.591842013891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45980.591842013891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45980.591842013891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45980.591842013891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45980.591842013891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45980.591842013891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45980.591842013891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45980.591842013891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45980.591842013891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45980.591842013891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45980.591842013891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45980.591842013891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45980.591842013891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45980.591842013891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45980.591842013891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45980.591842013891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45980.591842013891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45980.591842013891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45980.591842013891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45980.591842013891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45980.591842013891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45980.591842013891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45980.591842013891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45980.591842013891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45980.591842013891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45980.591842013891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45980.591842013891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45980.591842013891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45980.591842013891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45980.591842013891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45980.591842013891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45980.591842013891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45980.591842013891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45980.591842013891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45980.591842013891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45980.591842013891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45980.591842013891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45980.591842013891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45980.591842013891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45980.591842013891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45980.591842013891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45980.591842013891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45980.591842013891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45980.591842013891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45980.591842013891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45980.591842013891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45980.591842013891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45980.591842013891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45980.591842013891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45980.591842013891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45980.591842013891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45980.591842013891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45980.591842013891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45980.591842013891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45980.591842013891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45980.591842013891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45980.591842013891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45980.591842013891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45980.591842013891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45980.591842013891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45980.591842013891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45980.591842013891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45980.591842013891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45980.591842013891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45980.591842013891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45980.591842013891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45980.591842013891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45980.591842013891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45980.591842013891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45980.591842013891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45980.591842013891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45980.591842013891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45980.591842013891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45980.591842013891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45980.591842013891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45980.591842013891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45980.591842013891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45980.591842013891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45980.591842013891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45980.591842013891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45980.591842013891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45980.591842013891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45980.591842013891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45980.591842013891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45980.591842013891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45980.591842013891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45980.591842013891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45980.591842013891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45980.591842013891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45980.591842013891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45980.591842013891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45980.591842013891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45980.591842013891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45980.591842013891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45980.591842013891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45980.591842013891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45980.591842013891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45980.591842013891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45980.591842013891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45980.591842013891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45980.591842013891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45980.591842013891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45980.591842013891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45980.591842013891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45980.591842013891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45980.591842013891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45980.591842013891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45980.591842013891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45980.591842013891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45980.591842013891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45980.591842013891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45980.591842013891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45980.591842013891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45980.591842013891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45980.591842013891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45980.591842013891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45980.591842013891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45980.591842013891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45980.591842013891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45980.591842013891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45980.591842013891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45980.591842013891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45980.591842013891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45980.591842013891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45980.591842013891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45980.591842013891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45980.591842013891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45980.591842013891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45980.591842013891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45980.591842013891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45980.591842013891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45980.591842013891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45980.591842013891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45980.591842013891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45980.591842013891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45980.591842013891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45980.591842013891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45980.591842013891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45980.591842013891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45980.591842013891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45980.591842013891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45980.591842013891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45980.591842013891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45980.591842013891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45980.591842013891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45980.591842013891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45980.591842013891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45980.591842013891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45980.591842013891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45980.591842013891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45980.591842013891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45980.591842013891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45980.591842013891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45980.591842013891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45980.591842013891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45980.591842013891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45980.591842013891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45980.591842013891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45980.591842013891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45980.591842013891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45980.591842013891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45980.591842013891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45980.591842013891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45980.591842013891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45980.591842013891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45980.591842013891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45980.591842013891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45980.591842013891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45980.591842013891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45980.591842013891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45980.591842013891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45980.591842013891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45980.591842013891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45980.591842013891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45980.591842013891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45980.591842013891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45980.591842013891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45980.591842013891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45980.591842013891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45980.591842013891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45980.591842013891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45980.591842013891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45980.591842013891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45980.591842013891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45980.591842013891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45980.591842013891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45980.591842013891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45980.591842013891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45980.591842013891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45980.591842013891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45980.591842013891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45980.591842013891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45980.591842013891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45980.591842013891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45980.591842013891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45980.591842013891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45980.591842013891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45980.591842013891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45980.591842013891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45980.591842013891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45980.591842013891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45980.591842013891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45980.591842013891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45980.591842013891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45980.591842013891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45980.591842013891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45980.591842013891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45980.591842013891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45980.591842013891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45980.591842013891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45980.591842013891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45980.591842013891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45980.591842013891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45980.591842013891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45980.591842013891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45980.591842013891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45980.591842013891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45980.591842013891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45980.591842013891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45980.591842013891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45980.591842013891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45980.591842013891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45980.591842013891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45980.591842013891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45980.591842013891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45980.591842013891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45980.591842013891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45980.591842013891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45980.591842013891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45980.591842013891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45980.591842013891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45980.591842013891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45980.591842013891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45980.591842013891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45980.591842013891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45980.591842013891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45980.591842013891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45980.591842013891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45980.591842013891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45980.591842013891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45980.591842013891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45980.591842013891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45980.591842013891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45980.591842013891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45980.591842013891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45980.591842013891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45980.591842013891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45980.591842013891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45980.591842013891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45980.591842013891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45980.591842013891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45980.591842013891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45980.591842013891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45980.591842013891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45980.591842013891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45980.591842013891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45980.591842013891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45980.591842013891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45980.591842013891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45980.591842013891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45980.591842013891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45980.591842013891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45980.591842013891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45980.591842013891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45980.591842013891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45980.591842013891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45980.591842013891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45980.591842013891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45980.591842013891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45980.591842013891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45980.591842013891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45980.591842013891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45980.591842013891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45980.591842013891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45980.591842013891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45980.591842013891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45980.591842013891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45980.591842013891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45980.591842013891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45980.591842013891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45980.591842013891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45980.591842013891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45980.591842013891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45980.591842013891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45980.591842013891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45980.591842013891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45980.591842013891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45980.591842013891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45980.591842013891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45980.591842013891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45980.591842013891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45980.591842013891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45980.591842013891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45980.591842013891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45980.591842013891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45980.591842013891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45980.591842013891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45980.591842013891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45980.591842013891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45980.591842013891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45980.591842013891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45980.591842013891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45980.591842013891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45980.591842013891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45980.591842013891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45980.591842013891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45980.591842013891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45980.591842013891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45980.591842013891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45980.591842013891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45980.591842013891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45980.591842013891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45980.591842013891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45980.591842013891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45980.591842013891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45980.591842013891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45980.591842013891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45980.591842013891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45980.591842013891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45980.591842013891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45980.591842013891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45980.591842013891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45980.591842013891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45980.591842013891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45980.591842013891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45980.591842013891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45980.591842013891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45980.591842013891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45980.591842013891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45980.591842013891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45980.591842013891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45980.591842013891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45980.591842013891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45980.591842013891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45980.591842013891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45980.591842013891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45980.591842013891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45980.591842013891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45980.591842013891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45980.591842013891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45980.591842013891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45980.591842013891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45980.591842013891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45980.591842013891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45980.591842013891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45980.591842013891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45980.591842013891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45980.591842013891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45980.591842013891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45980.591842013891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45980.591842013891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45980.591842013891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45980.591842013891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45980.591842013891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45980.591842013891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45980.591842013891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45980.591842013891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45980.591842013891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45980.591842013891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45980.591842013891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45980.591842013891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45980.591842013891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45980.591842013891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45980.591842013891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45980.591842013891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45980.591842013891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45980.591842013891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45980.591842013891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45980.591842013891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45980.591842013891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45980.591842013891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45980.591842013891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45980.591842013891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45980.591842013891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45980.591842013891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45980.591842013891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45980.591842013891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45980.591842013891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45980.591842013891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45980.591842013891</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2"/>
  <sheetViews>
    <sheetView tabSelected="1" workbookViewId="0">
      <selection activeCell="D22" sqref="D2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277.11112430554931</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39112</v>
      </c>
      <c r="E3" s="94" t="s">
        <v>39021</v>
      </c>
      <c r="F3" s="95">
        <v>45980.562604166669</v>
      </c>
      <c r="G3" s="96">
        <f t="shared" ref="G3:G62" ca="1" si="0">IFERROR(NOW()-F3,"")</f>
        <v>2.9237731476314366E-2</v>
      </c>
      <c r="H3" s="95">
        <v>45980.555277777778</v>
      </c>
      <c r="I3" s="113" t="str">
        <f>IFERROR(VLOOKUP(D3,DB!A:F,6,0),"")</f>
        <v>SCECO</v>
      </c>
      <c r="J3" s="113" t="str">
        <f>IFERROR(VLOOKUP(D3,DB!A:G,7,0),"")</f>
        <v>Vandalized</v>
      </c>
      <c r="K3" s="97" t="s">
        <v>39113</v>
      </c>
      <c r="L3" s="91" t="str">
        <f>IFERROR(VLOOKUP(D3,DB!A:I,9,0),"")</f>
        <v>Latis</v>
      </c>
    </row>
    <row r="4" spans="1:16" ht="15" customHeight="1">
      <c r="A4" s="113"/>
      <c r="B4" s="113" t="str">
        <f>IFERROR(VLOOKUP(D4,DB!A:K,11,0),"")</f>
        <v/>
      </c>
      <c r="C4" s="93"/>
      <c r="D4" s="91"/>
      <c r="E4" s="94"/>
      <c r="F4" s="95"/>
      <c r="G4" s="96">
        <f t="shared" ca="1" si="0"/>
        <v>45980.591841898146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45980.591841898146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45980.591841898146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45980.591841898146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45980.591841898146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45980.591841898146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45980.591841898146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45980.591841898146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45980.591841898146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45980.591841898146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45980.591841898146</v>
      </c>
      <c r="H14" s="95"/>
      <c r="I14" s="113" t="str">
        <f>IFERROR(VLOOKUP(D14,DB!A:F,6,0),"")</f>
        <v/>
      </c>
      <c r="J14" s="113" t="str">
        <f>IFERROR(VLOOKUP(D14,DB!A:G,7,0),"")</f>
        <v/>
      </c>
      <c r="K14" s="97"/>
      <c r="L14" s="91" t="str">
        <f>IFERROR(VLOOKUP(D14,DB!A:I,9,0),"")</f>
        <v/>
      </c>
    </row>
    <row r="15" spans="1:16" ht="15" customHeight="1">
      <c r="A15" s="113"/>
      <c r="B15" s="113" t="str">
        <f>IFERROR(VLOOKUP(D15,DB!A:K,11,0),"")</f>
        <v>R4</v>
      </c>
      <c r="C15" s="93"/>
      <c r="D15" t="s">
        <v>36648</v>
      </c>
      <c r="E15" s="94"/>
      <c r="F15" s="95"/>
      <c r="G15" s="96">
        <f t="shared" ca="1" si="0"/>
        <v>45980.591841898146</v>
      </c>
      <c r="H15" s="95"/>
      <c r="I15" s="113" t="str">
        <f>IFERROR(VLOOKUP(D15,DB!A:F,6,0),"")</f>
        <v>Generator-SG</v>
      </c>
      <c r="J15" s="113" t="str">
        <f>IFERROR(VLOOKUP(D15,DB!A:G,7,0),"")</f>
        <v>In progress</v>
      </c>
      <c r="K15" s="97"/>
      <c r="L15" s="91" t="str">
        <f>IFERROR(VLOOKUP(D15,DB!A:I,9,0),"")</f>
        <v>Latis</v>
      </c>
    </row>
    <row r="16" spans="1:16" ht="15" customHeight="1">
      <c r="A16" s="113"/>
      <c r="B16" s="113" t="str">
        <f>IFERROR(VLOOKUP(D16,DB!A:K,11,0),"")</f>
        <v/>
      </c>
      <c r="C16" s="93"/>
      <c r="D16" s="91"/>
      <c r="E16" s="94"/>
      <c r="F16" s="95"/>
      <c r="G16" s="96">
        <f t="shared" ca="1" si="0"/>
        <v>45980.591841898146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45980.591841898146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45980.591841898146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45980.591841898146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45980.591841898146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45980.591841898146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45980.591841898146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45980.591841898146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45980.591841898146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45980.591841898146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45980.591841898146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45980.591841898146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45980.591841898146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45980.591841898146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45980.591841898146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45980.591841898146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45980.591841898146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45980.591841898146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45980.591841898146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45980.591841898146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45980.591841898146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45980.591841898146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45980.591841898146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45980.591841898146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45980.591841898146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45980.591841898146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45980.591841898146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45980.591841898146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45980.591841898146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45980.591841898146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45980.591841898146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45980.591841898146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45980.591841898146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45980.591841898146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45980.591841898146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45980.591841898146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45980.591841898146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45980.591841898146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45980.591841898146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45980.591841898146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45980.591841898146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45980.591841898146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45980.591841898146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45980.591841898146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45980.591841898146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45980.591841898146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45980.591841898146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ref="G63:G126" ca="1" si="1">IFERROR(NOW()-F63,"")</f>
        <v>45980.591841898146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45980.591841898146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45980.591841898146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45980.591841898146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45980.591841898146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45980.591841898146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45980.591841898146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45980.591841898146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45980.591841898146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45980.591841898146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45980.591841898146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45980.591841898146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45980.591841898146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45980.591841898146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45980.591841898146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45980.591841898146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45980.591841898146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45980.591841898146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45980.591841898146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45980.591841898146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45980.591841898146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45980.591841898146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45980.591841898146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45980.591841898146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45980.591841898146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45980.591841898146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45980.591841898146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45980.591841898146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45980.591841898146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45980.591841898146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45980.591841898146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45980.591841898146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45980.591841898146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45980.591841898146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45980.591841898146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45980.591841898146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45980.591841898146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45980.591841898146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45980.591841898146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45980.591841898146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45980.591841898146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45980.591841898146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45980.591841898146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45980.591841898146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45980.591841898146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45980.591841898146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45980.591841898146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45980.591841898146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45980.591841898146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45980.591841898146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45980.591841898146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45980.591841898146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45980.591841898146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45980.591841898146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45980.591841898146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45980.591841898146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45980.591841898146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45980.591841898146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45980.591841898146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45980.591841898146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45980.591841898146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45980.591841898146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45980.591841898146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45980.591841898146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ref="G127:G190" ca="1" si="2">IFERROR(NOW()-F127,"")</f>
        <v>45980.591841898146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45980.591841898146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45980.591841898146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45980.591841898146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45980.591841898146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45980.591841898146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45980.591841898146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45980.591841898146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45980.591841898146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45980.591841898146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45980.591841898146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45980.591841898146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45980.591841898146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45980.591841898146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45980.591841898146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45980.591841898146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45980.591841898146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45980.591841898146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45980.591841898146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45980.591841898146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45980.591841898146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45980.591841898146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45980.591841898146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45980.591841898146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45980.591841898146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45980.591841898146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45980.591841898146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45980.591841898146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45980.591841898146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45980.591841898146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45980.591841898146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45980.591841898146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45980.591841898146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45980.591841898146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45980.591841898146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45980.591841898146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45980.591841898146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45980.591841898146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45980.591841898146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45980.591841898146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45980.591841898146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45980.591841898146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45980.591841898146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45980.591841898146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45980.591841898146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45980.591841898146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45980.591841898146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45980.591841898146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45980.591841898146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45980.591841898146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45980.591841898146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45980.591841898146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45980.591841898146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45980.591841898146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45980.591841898146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45980.591841898146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45980.591841898146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45980.591841898146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45980.591841898146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45980.591841898146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45980.591841898146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45980.591841898146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45980.591841898146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45980.591841898146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ref="G191:G254" ca="1" si="3">IFERROR(NOW()-F191,"")</f>
        <v>45980.591841898146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45980.591841898146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45980.591841898146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45980.591841898146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45980.591841898146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45980.591841898146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45980.591841898146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45980.591841898146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45980.591841898146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45980.591841898146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45980.591841898146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45980.591841898146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45980.591841898146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45980.591841898146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45980.591841898146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45980.591841898146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45980.591841898146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45980.591841898146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45980.591841898146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45980.591841898146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45980.591841898146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45980.591841898146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45980.591841898146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45980.591841898146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45980.591841898146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45980.591841898146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45980.591841898146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45980.591841898146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45980.591841898146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45980.591841898146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45980.591841898146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45980.591841898146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45980.591841898146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45980.591841898146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45980.591841898146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45980.591841898146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45980.591841898146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45980.591841898146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45980.591841898146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45980.591841898146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45980.591841898146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45980.591841898146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45980.591841898146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45980.591841898146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45980.591841898146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45980.591841898146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45980.591841898146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45980.591841898146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45980.591841898146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45980.591841898146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45980.591841898146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45980.591841898146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45980.591841898146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45980.591841898146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45980.591841898146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45980.591841898146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45980.591841898146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45980.591841898146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45980.591841898146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45980.591841898146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45980.591841898146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45980.591841898146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45980.591841898146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45980.591841898146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ref="G255:G318" ca="1" si="4">IFERROR(NOW()-F255,"")</f>
        <v>45980.591841898146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45980.591841898146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45980.591841898146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45980.591841898146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45980.591841898146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45980.591841898146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45980.591841898146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45980.591841898146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45980.591841898146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45980.591841898146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45980.591841898146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45980.591841898146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45980.591841898146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45980.591841898146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45980.591841898146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45980.591841898146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45980.591841898146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45980.591841898146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45980.591841898146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45980.591841898146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45980.591841898146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45980.591841898146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45980.591841898146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45980.591841898146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45980.591841898146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45980.591841898146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45980.591841898146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45980.591841898146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45980.591841898146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45980.591841898146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45980.591841898146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45980.591841898146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45980.591841898146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45980.591841898146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45980.591841898146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45980.591841898146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45980.591841898146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45980.591841898146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45980.591841898146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45980.591841898146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45980.591841898146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45980.591841898146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45980.591841898146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45980.591841898146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45980.591841898146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45980.591841898146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45980.591841898146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45980.591841898146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45980.591841898146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45980.591841898146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45980.591841898146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45980.591841898146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45980.591841898146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45980.591841898146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45980.591841898146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45980.591841898146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45980.591841898146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45980.591841898146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45980.591841898146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45980.591841898146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45980.591841898146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45980.591841898146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45980.591841898146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45980.591841898146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ref="G319:G382" ca="1" si="5">IFERROR(NOW()-F319,"")</f>
        <v>45980.591841898146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45980.591841898146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45980.591841898146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45980.591841898146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45980.591841898146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45980.591841898146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45980.591841898146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45980.591841898146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45980.591841898146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45980.591841898146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45980.591841898146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45980.591841898146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45980.591841898146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45980.591841898146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45980.591841898146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45980.591841898146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45980.591841898146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45980.591841898146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45980.591841898146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45980.591841898146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45980.591841898146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45980.591841898146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45980.591841898146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45980.591841898146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45980.591841898146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45980.591841898146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45980.591841898146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45980.591841898146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45980.591841898146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45980.591841898146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45980.591841898146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45980.591841898146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45980.591841898146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45980.591841898146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45980.591841898146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45980.591841898146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45980.591841898146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45980.591841898146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45980.591841898146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45980.591841898146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45980.591841898146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45980.591841898146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45980.591841898146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45980.591841898146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45980.591841898146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45980.591841898146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45980.591841898146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45980.591841898146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45980.591841898146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45980.591841898146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45980.591841898146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45980.591841898146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45980.591841898146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45980.591841898146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45980.591841898146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45980.591841898146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45980.591841898146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45980.591841898146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45980.591841898146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45980.591841898146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45980.591841898146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45980.591841898146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45980.591841898146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45980.591841898146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ref="G383:G446" ca="1" si="6">IFERROR(NOW()-F383,"")</f>
        <v>45980.591841898146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45980.591841898146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45980.591841898146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45980.591841898146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45980.591841898146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45980.591841898146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45980.591841898146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45980.591841898146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45980.591841898146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45980.591841898146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45980.591841898146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45980.591841898146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45980.591841898146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45980.591841898146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45980.591841898146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45980.591841898146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45980.591841898146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45980.591841898146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45980.591841898146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45980.591841898146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45980.591841898146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45980.591841898146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45980.591841898146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45980.591841898146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45980.591841898146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45980.591841898146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45980.591841898146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45980.591841898146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45980.591841898146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45980.591841898146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45980.591841898146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45980.591841898146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45980.591841898146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45980.591841898146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45980.591841898146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45980.591841898146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45980.591841898146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45980.591841898146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45980.591841898146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45980.591841898146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45980.591841898146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45980.591841898146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45980.591841898146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45980.591841898146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45980.591841898146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45980.591841898146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45980.591841898146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45980.591841898146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45980.591841898146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45980.591841898146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45980.591841898146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45980.591841898146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45980.591841898146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45980.591841898146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45980.591841898146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45980.591841898146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45980.591841898146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45980.591841898146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45980.591841898146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45980.591841898146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45980.591841898146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45980.591841898146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45980.591841898146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45980.591841898146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ref="G447:G492" ca="1" si="7">IFERROR(NOW()-F447,"")</f>
        <v>45980.591841898146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45980.591841898146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45980.591841898146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45980.591841898146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45980.591841898146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45980.591841898146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45980.591841898146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45980.591841898146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45980.591841898146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45980.591841898146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45980.591841898146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45980.591841898146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45980.591841898146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45980.591841898146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45980.591841898146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45980.591841898146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45980.591841898146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45980.591841898146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45980.591841898146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45980.591841898146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45980.591841898146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45980.591841898146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45980.591841898146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45980.591841898146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45980.591841898146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45980.591841898146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45980.591841898146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45980.591841898146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45980.591841898146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45980.591841898146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45980.591841898146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45980.591841898146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45980.591841898146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45980.591841898146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45980.591841898146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45980.591841898146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45980.591841898146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45980.591841898146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45980.591841898146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45980.591841898146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45980.591841898146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45980.591841898146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45980.591841898146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45980.591841898146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45980.591841898146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45980.591841898146</v>
      </c>
      <c r="H492" s="95"/>
      <c r="I492" s="113" t="str">
        <f>IFERROR(VLOOKUP(D492,DB!A:F,6,0),"")</f>
        <v/>
      </c>
      <c r="J492" s="113" t="str">
        <f>IFERROR(VLOOKUP(D492,DB!A:G,7,0),"")</f>
        <v/>
      </c>
      <c r="K492" s="97"/>
      <c r="L492" s="91" t="str">
        <f>IFERROR(VLOOKUP(D492,DB!A:I,9,0),"")</f>
        <v/>
      </c>
    </row>
  </sheetData>
  <dataValidations count="2">
    <dataValidation allowBlank="1" showInputMessage="1" showErrorMessage="1" sqref="E1" xr:uid="{A4F81451-56CC-4543-9497-104C4E44EE4B}"/>
    <dataValidation type="list" allowBlank="1" showInputMessage="1" showErrorMessage="1" sqref="E2:E49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4"/>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88.759781712957192</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39024</v>
      </c>
      <c r="F3" s="38">
        <v>45926.188877314817</v>
      </c>
      <c r="G3" s="108">
        <f t="shared" ref="G3" ca="1" si="0">IFERROR(NOW()-F3,"")</f>
        <v>54.402964583328867</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39024</v>
      </c>
      <c r="F4" s="110">
        <v>45948.661111111112</v>
      </c>
      <c r="G4" s="111">
        <f t="shared" ref="G4" ca="1" si="1">IFERROR(NOW()-F4,"")</f>
        <v>31.930730787033099</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35">
        <v>45977.514803240738</v>
      </c>
      <c r="G5" s="111">
        <f ca="1">IFERROR(NOW()-F5,"")</f>
        <v>3.0770386574076838</v>
      </c>
      <c r="H5" s="135">
        <v>45977.468807870369</v>
      </c>
      <c r="I5" s="109" t="str">
        <f>IFERROR(VLOOKUP(D5,DB!A:F,6,0),"")</f>
        <v>SCECO</v>
      </c>
      <c r="J5" s="109" t="str">
        <f>IFERROR(VLOOKUP(D5,DB!A:G,7,0),"")</f>
        <v>Weak</v>
      </c>
      <c r="K5" s="109" t="s">
        <v>39121</v>
      </c>
      <c r="L5" s="109" t="str">
        <f>IFERROR(VLOOKUP(D5,DB!A:I,9,0),"")</f>
        <v>Latis</v>
      </c>
    </row>
    <row r="6" spans="1:13">
      <c r="A6" s="109" t="s">
        <v>39122</v>
      </c>
      <c r="B6" s="109" t="str">
        <f>IFERROR(VLOOKUP(D6,DB!A:K,11,0),"")</f>
        <v>R5</v>
      </c>
      <c r="C6" s="109">
        <v>2</v>
      </c>
      <c r="D6" s="109" t="s">
        <v>38116</v>
      </c>
      <c r="E6" s="109" t="s">
        <v>39024</v>
      </c>
      <c r="F6" s="135">
        <v>45980.575949074075</v>
      </c>
      <c r="G6" s="111">
        <f ca="1">IFERROR(NOW()-F6,"")</f>
        <v>1.589282407076098E-2</v>
      </c>
      <c r="H6" s="135">
        <v>45980.568310185183</v>
      </c>
      <c r="I6" s="109"/>
      <c r="J6" s="109" t="str">
        <f>IFERROR(VLOOKUP(D6,DB!A:G,7,0),"")</f>
        <v>Haj Removal</v>
      </c>
      <c r="K6" s="109" t="s">
        <v>39123</v>
      </c>
      <c r="L6" s="109" t="str">
        <f>IFERROR(VLOOKUP(D6,DB!A:I,9,0),"")</f>
        <v>Latis</v>
      </c>
    </row>
    <row r="7" spans="1:13">
      <c r="A7" s="109" t="s">
        <v>39122</v>
      </c>
      <c r="B7" s="109" t="str">
        <f>IFERROR(VLOOKUP(D7,DB!A:K,11,0),"")</f>
        <v>R5</v>
      </c>
      <c r="C7" s="109">
        <v>2</v>
      </c>
      <c r="D7" s="109" t="s">
        <v>38249</v>
      </c>
      <c r="E7" s="109" t="s">
        <v>39024</v>
      </c>
      <c r="F7" s="135">
        <v>45980.575949074075</v>
      </c>
      <c r="G7" s="111">
        <f ca="1">IFERROR(NOW()-F7,"")</f>
        <v>1.589282407076098E-2</v>
      </c>
      <c r="H7" s="135">
        <v>45980.568310185183</v>
      </c>
      <c r="I7" s="109" t="str">
        <f>IFERROR(VLOOKUP(D7,DB!A:F,6,0),"")</f>
        <v>SCECO</v>
      </c>
      <c r="J7" s="109" t="str">
        <f>IFERROR(VLOOKUP(D7,DB!A:G,7,0),"")</f>
        <v>Haj Removal</v>
      </c>
      <c r="K7" s="109" t="s">
        <v>39123</v>
      </c>
      <c r="L7" s="109" t="str">
        <f>IFERROR(VLOOKUP(D7,DB!A:I,9,0),"")</f>
        <v>Latis</v>
      </c>
    </row>
    <row r="8" spans="1:13">
      <c r="A8" s="109" t="s">
        <v>39122</v>
      </c>
      <c r="B8" s="109" t="str">
        <f>IFERROR(VLOOKUP(D8,DB!A:K,11,0),"")</f>
        <v>R5</v>
      </c>
      <c r="C8" s="109">
        <v>2</v>
      </c>
      <c r="D8" s="109" t="s">
        <v>38147</v>
      </c>
      <c r="E8" s="109" t="s">
        <v>39024</v>
      </c>
      <c r="F8" s="135">
        <v>45980.575949074075</v>
      </c>
      <c r="G8" s="111">
        <f ca="1">IFERROR(NOW()-F8,"")</f>
        <v>1.589282407076098E-2</v>
      </c>
      <c r="H8" s="135">
        <v>45980.568310185183</v>
      </c>
      <c r="I8" s="109" t="str">
        <f>IFERROR(VLOOKUP(D8,DB!A:F,6,0),"")</f>
        <v>SCECO</v>
      </c>
      <c r="J8" s="109" t="str">
        <f>IFERROR(VLOOKUP(D8,DB!A:G,7,0),"")</f>
        <v>Haj Removal</v>
      </c>
      <c r="K8" s="109" t="s">
        <v>39123</v>
      </c>
      <c r="L8" s="109" t="str">
        <f>IFERROR(VLOOKUP(D8,DB!A:I,9,0),"")</f>
        <v>Latis</v>
      </c>
    </row>
    <row r="9" spans="1:13">
      <c r="A9" s="109" t="s">
        <v>39122</v>
      </c>
      <c r="B9" s="109" t="str">
        <f>IFERROR(VLOOKUP(D9,DB!A:K,11,0),"")</f>
        <v>R5</v>
      </c>
      <c r="C9" s="109">
        <v>1</v>
      </c>
      <c r="D9" s="109" t="s">
        <v>38274</v>
      </c>
      <c r="E9" s="109" t="s">
        <v>39024</v>
      </c>
      <c r="F9" s="135">
        <v>45980.575949074075</v>
      </c>
      <c r="G9" s="111">
        <f ca="1">IFERROR(NOW()-F9,"")</f>
        <v>1.589282407076098E-2</v>
      </c>
      <c r="H9" s="135">
        <v>45980.568310185183</v>
      </c>
      <c r="I9" s="109" t="str">
        <f>IFERROR(VLOOKUP(D9,DB!A:F,6,0),"")</f>
        <v>SCECO</v>
      </c>
      <c r="J9" s="109" t="str">
        <f>IFERROR(VLOOKUP(D9,DB!A:G,7,0),"")</f>
        <v>Haj Removal</v>
      </c>
      <c r="K9" s="109" t="s">
        <v>39123</v>
      </c>
      <c r="L9" s="109" t="str">
        <f>IFERROR(VLOOKUP(D9,DB!A:I,9,0),"")</f>
        <v>Latis</v>
      </c>
    </row>
    <row r="10" spans="1:13">
      <c r="A10" s="109"/>
      <c r="B10" s="109" t="str">
        <f>IFERROR(VLOOKUP(D10,DB!A:K,11,0),"")</f>
        <v/>
      </c>
      <c r="C10" s="109"/>
      <c r="D10" s="109"/>
      <c r="E10" s="109"/>
      <c r="F10" s="109"/>
      <c r="G10" s="111">
        <f ca="1">IFERROR(NOW()-F10,"")</f>
        <v>45980.591841898146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45980.591841898146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45980.591841898146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45980.591841898146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45980.591841898146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45980.591841898146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45980.591841898146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45980.591841898146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45980.591841898146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45980.591841898146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45980.591841898146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45980.591841898146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45980.591841898146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45980.591841898146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45980.591841898146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45980.591841898146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45980.591841898146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45980.591841898146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45980.591841898146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45980.591841898146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45980.591841898146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45980.591841898146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45980.591841898146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45980.591841898146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45980.591841898146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45980.591841898146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45980.591841898146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45980.591841898146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45980.591841898146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45980.591841898146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45980.591841898146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45980.591841898146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45980.591841898146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45980.591841898146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45980.591841898146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45980.591841898146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45980.591841898146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45980.591841898146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45980.591841898146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45980.591841898146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45980.591841898146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45980.591841898146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45980.591841898146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45980.591841898146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45980.591841898146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45980.591841898146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45980.591841898146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45980.591841898146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45980.591841898146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45980.591841898146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45980.591841898146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45980.591841898146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45980.591841898146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45980.591841898146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45980.591841898146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45980.591841898146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45980.591841898146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45980.591841898146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45980.591841898146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45980.591841898146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45980.591841898146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45980.591841898146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45980.591841898146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45980.591841898146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45980.591841898146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45980.591841898146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45980.591841898146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45980.591841898146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45980.591841898146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45980.591841898146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45980.591841898146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45980.591841898146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45980.591841898146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45980.591841898146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45980.591841898146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45980.591841898146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45980.591841898146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45980.591841898146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45980.591841898146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45980.591841898146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45980.591841898146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45980.591841898146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45980.591841898146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45980.591841898146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45980.591841898146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45980.591841898146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45980.591841898146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45980.591841898146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45980.591841898146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45980.591841898146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45980.591841898146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45980.591841898146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45980.591841898146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45980.591841898146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45980.591841898146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45980.591841898146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45980.591841898146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45980.591841898146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45980.591841898146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45980.591841898146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45980.591841898146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45980.591841898146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45980.591841898146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45980.591841898146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45980.591841898146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45980.591841898146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45980.591841898146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45980.591841898146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45980.591841898146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45980.591841898146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45980.591841898146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45980.591841898146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45980.591841898146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45980.591841898146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45980.591841898146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45980.591841898146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45980.591841898146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45980.591841898146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45980.591841898146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45980.591841898146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45980.591841898146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45980.591841898146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45980.591841898146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45980.591841898146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45980.591841898146</v>
      </c>
      <c r="H134" s="109"/>
      <c r="I134" s="109" t="str">
        <f>IFERROR(VLOOKUP(D134,DB!A:F,6,0),"")</f>
        <v/>
      </c>
      <c r="J134" s="109" t="str">
        <f>IFERROR(VLOOKUP(D134,DB!A:G,7,0),"")</f>
        <v/>
      </c>
      <c r="K134" s="109"/>
      <c r="L134" s="109" t="str">
        <f>IFERROR(VLOOKUP(D134,DB!A:I,9,0),"")</f>
        <v/>
      </c>
    </row>
    <row r="135" spans="1:12">
      <c r="A135" s="138"/>
      <c r="B135" s="138" t="str">
        <f>IFERROR(VLOOKUP(D135,DB!A:K,11,0),"")</f>
        <v/>
      </c>
      <c r="C135" s="138"/>
      <c r="D135" s="138"/>
      <c r="E135" s="138"/>
      <c r="F135" s="139"/>
      <c r="G135" s="111">
        <f ca="1">IFERROR(NOW()-F135,"")</f>
        <v>45980.591841898146</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45980.591841898146</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45980.591841898146</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45980.591841898146</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45980.591841898146</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45980.591841898146</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45980.591841898146</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45980.591841898146</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45980.591841898146</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45980.591841898146</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45980.591841898146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45980.591841898146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45980.591841898146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45980.591841898146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45980.591841898146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45980.591841898146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45980.591841898146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45980.591841898146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45980.591841898146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45980.591841898146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45980.591841898146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45980.591841898146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45980.591841898146</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45980.591841898146</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45980.591841898146</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45980.591841898146</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45980.591841898146</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45980.591841898146</v>
      </c>
      <c r="H162" s="139"/>
      <c r="I162" s="138" t="str">
        <f>IFERROR(VLOOKUP(D162,DB!A:F,6,0),"")</f>
        <v/>
      </c>
      <c r="J162" s="138" t="str">
        <f>IFERROR(VLOOKUP(D162,DB!A:G,7,0),"")</f>
        <v/>
      </c>
      <c r="K162" s="138"/>
      <c r="L162" s="138" t="str">
        <f>IFERROR(VLOOKUP(D162,DB!A:I,9,0),"")</f>
        <v/>
      </c>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37423</v>
      </c>
      <c r="E2" s="109" t="s">
        <v>39021</v>
      </c>
      <c r="F2" s="121">
        <v>45980.415509259263</v>
      </c>
      <c r="G2" s="104">
        <f t="shared" ref="G2:G28" ca="1" si="0">IFERROR(NOW()-F2,"-")</f>
        <v>0.17633263888274087</v>
      </c>
      <c r="H2" s="121">
        <v>45980.415509259263</v>
      </c>
      <c r="I2" s="119" t="str">
        <f>IFERROR(VLOOKUP(D2,DB!A:F,6,0),"")</f>
        <v>Generator-SG</v>
      </c>
      <c r="J2" s="119" t="str">
        <f>IFERROR(VLOOKUP(D2,DB!A:G,7,0),"")</f>
        <v>Dead</v>
      </c>
      <c r="K2" s="122" t="s">
        <v>39125</v>
      </c>
      <c r="L2" s="123" t="str">
        <f>IFERROR(VLOOKUP(D2,DB!A:I,9,0),"")</f>
        <v>Latis</v>
      </c>
    </row>
    <row r="3" spans="1:16382" ht="31.5" customHeight="1">
      <c r="A3" s="118"/>
      <c r="B3" s="119" t="str">
        <f>IFERROR(VLOOKUP(D3,DB!A:K,11,0),"")</f>
        <v/>
      </c>
      <c r="C3" s="120"/>
      <c r="D3" s="119"/>
      <c r="E3" s="109"/>
      <c r="F3" s="121"/>
      <c r="G3" s="104">
        <f t="shared" ca="1" si="0"/>
        <v>45980.591841898146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45980.591841898146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45980.591841898146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45980.591841898146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45980.591841898146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45980.591841898146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45980.591841898146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45980.591841898146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45980.591841898146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45980.591841898146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45980.591841898146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45980.591841898146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45980.591841898146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45980.591841898146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45980.591841898146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45980.591841898146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45980.591841898146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45980.591841898146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45980.591841898146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45980.591841898146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45980.591841898146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45980.591841898146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45980.591841898146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45980.591841898146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45980.591841898146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45980.591841898146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ref="G29:G62" ca="1" si="1">IFERROR(NOW()-F29,"-")</f>
        <v>45980.591841898146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45980.591841898146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45980.591841898146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45980.591841898146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45980.591841898146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45980.591841898146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45980.591841898146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45980.591841898146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45980.591841898146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45980.591841898146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45980.591841898146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45980.591841898146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45980.591841898146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45980.591841898146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45980.591841898146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45980.591841898146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45980.591841898146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45980.591841898146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45980.591841898146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45980.591841898146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45980.591841898146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45980.591841898146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45980.591841898146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45980.591841898146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45980.591841898146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45980.591841898146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45980.591841898146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45980.591841898146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45980.591841898146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45980.591841898146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45980.591841898146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45980.591841898146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45980.591841898146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45980.591841898146</v>
      </c>
      <c r="H62" s="121"/>
      <c r="I62" s="119" t="str">
        <f>IFERROR(VLOOKUP(D62,DB!A:F,6,0),"")</f>
        <v/>
      </c>
      <c r="J62" s="119" t="str">
        <f>IFERROR(VLOOKUP(D62,DB!A:G,7,0),"")</f>
        <v/>
      </c>
      <c r="K62" s="122"/>
      <c r="L62" s="123" t="str">
        <f>IFERROR(VLOOKUP(D62,DB!A:I,9,0),"")</f>
        <v/>
      </c>
    </row>
  </sheetData>
  <dataValidations count="2">
    <dataValidation allowBlank="1" showInputMessage="1" showErrorMessage="1" sqref="E1" xr:uid="{9E1BC488-8814-4F8A-8DBE-742B3278AB71}"/>
    <dataValidation type="list" allowBlank="1" showInputMessage="1" showErrorMessage="1" sqref="E2:E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2025-11-19T11:14:19Z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