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17" documentId="120_S{2AC9BD13-BADA-5192-A53E-5A8FF88502F6}" xr6:coauthVersionLast="47" xr6:coauthVersionMax="47" xr10:uidLastSave="{4ACC8C9C-E065-4DF2-9BBF-51D3CF133E4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<sst xmlns="http://schemas.openxmlformats.org/spreadsheetml/2006/main" count="180294" uniqueCount="39131">
  <si>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</si>
  <si>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</si>
  <si>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</si>
  <si>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</si>
  <si>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</si>
  <si>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</si>
  <si>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</si>
  <si>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</si>
  <si>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</si>
  <si>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</si>
  <si>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</si>
  <si>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</si>
  <si>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</si>
  <si>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</si>
  <si>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</si>
  <si>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</si>
  <si>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</si>
  <si>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</si>
  <si>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</si>
  <si>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</si>
  <si>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</si>
  <si>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</si>
  <si>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</si>
  <si>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</si>
  <si>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</si>
  <si>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</si>
  <si>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</si>
  <si>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</si>
  <si>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</si>
  <si>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</si>
  <si>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</si>
  <si>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</si>
  <si>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</si>
  <si>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</si>
  <si>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</si>
  <si>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</si>
  <si>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</si>
  <si>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</si>
  <si>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</si>
  <si>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</si>
  <si>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</si>
  <si>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</si>
  <si>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</si>
  <si>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</si>
  <si>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</si>
  <si>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</si>
  <si>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</si>
  <si>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</si>
  <si>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</si>
  <si>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</si>
  <si>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</si>
  <si>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</si>
  <si>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</si>
  <si>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</si>
  <si>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</si>
  <si>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</si>
  <si>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</si>
  <si>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</si>
  <si>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</si>
  <si>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</si>
  <si>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</si>
  <si>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</si>
  <si>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</si>
  <si>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</si>
  <si>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</si>
  <si>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</si>
  <si>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</si>
  <si>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</si>
  <si>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</si>
  <si>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</si>
  <si>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</si>
  <si>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</si>
  <si>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</si>
  <si>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</si>
  <si>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</si>
  <si>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</si>
  <si>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</si>
  <si>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</si>
  <si>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</si>
  <si>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</si>
  <si>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</si>
  <si>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</si>
  <si>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</si>
  <si>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</si>
  <si>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</si>
  <si>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</si>
  <si>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</si>
  <si>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</si>
  <si>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</si>
  <si>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</si>
  <si>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</si>
  <si>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</si>
  <si>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</si>
  <si>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</si>
  <si>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</si>
  <si>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</si>
  <si>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</si>
  <si>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</si>
  <si>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</si>
  <si>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</si>
  <si>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</si>
  <si>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</si>
  <si>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</si>
  <si>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</si>
  <si>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</si>
  <si>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</si>
  <si>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</si>
  <si>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</si>
  <si>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</si>
  <si>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</si>
  <si>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</si>
  <si>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</si>
  <si>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</si>
  <si>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</si>
  <si>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</si>
  <si>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</si>
  <si>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</si>
  <si>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</si>
  <si>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</si>
  <si>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</si>
  <si>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</si>
  <si>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</si>
  <si>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</si>
  <si>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</si>
  <si>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</si>
  <si>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</si>
  <si>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</si>
  <si>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</si>
  <si>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</si>
  <si>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</si>
  <si>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</si>
  <si>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</si>
  <si>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</si>
  <si>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</si>
  <si>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</si>
  <si>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</si>
  <si>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</si>
  <si>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</si>
  <si>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</si>
  <si>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</si>
  <si>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</si>
  <si>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</si>
  <si>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</si>
  <si>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</si>
  <si>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</si>
  <si>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</si>
  <si>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</si>
  <si>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</si>
  <si>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</si>
  <si>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</si>
  <si>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</si>
  <si>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</si>
  <si>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</si>
  <si>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</si>
  <si>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</si>
  <si>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</si>
  <si>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</si>
  <si>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</si>
  <si>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</si>
  <si>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</si>
  <si>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</si>
  <si>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</si>
  <si>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</si>
  <si>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</si>
  <si>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</si>
  <si>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</si>
  <si>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</si>
  <si>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</si>
  <si>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</si>
  <si>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</si>
  <si>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</si>
  <si>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</si>
  <si>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</si>
  <si>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</si>
  <si>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</si>
  <si>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</si>
  <si>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</si>
  <si>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</si>
  <si>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</si>
  <si>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</si>
  <si>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</si>
  <si>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</si>
  <si>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</si>
  <si>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</si>
  <si>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</si>
  <si>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</si>
  <si>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</si>
  <si>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</si>
  <si>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</si>
  <si>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</si>
  <si>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</si>
  <si>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</si>
  <si>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</si>
  <si>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</si>
  <si>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</si>
  <si>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</si>
  <si>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</si>
  <si>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</si>
  <si>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</si>
  <si>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</si>
  <si>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</si>
  <si>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</si>
  <si>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</si>
  <si>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</si>
  <si>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</si>
  <si>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</si>
  <si>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</si>
  <si>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</si>
  <si>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</si>
  <si>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</si>
  <si>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</si>
  <si>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</si>
  <si>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</si>
  <si>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</si>
  <si>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</si>
  <si>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</si>
  <si>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</si>
  <si>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</si>
  <si>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</si>
  <si>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</si>
  <si>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</si>
  <si>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</si>
  <si>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</si>
  <si>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</si>
  <si>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</si>
  <si>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</si>
  <si>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</si>
  <si>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</si>
  <si>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</si>
  <si>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</si>
  <si>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</si>
  <si>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</si>
  <si>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</si>
  <si>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</si>
  <si>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</si>
  <si>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</si>
  <si>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</si>
  <si>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</si>
  <si>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</si>
  <si>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</si>
  <si>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</si>
  <si>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</si>
  <si>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</si>
  <si>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</si>
  <si>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</si>
  <si>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</si>
  <si>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</si>
  <si>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</si>
  <si>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</si>
  <si>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</si>
  <si>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</si>
  <si>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</si>
  <si>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</si>
  <si>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</si>
  <si>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</si>
  <si>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</si>
  <si>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</si>
  <si>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</si>
  <si>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</si>
  <si>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</si>
  <si>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</si>
  <si>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</si>
  <si>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</si>
  <si>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</si>
  <si>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</si>
  <si>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</si>
  <si>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</si>
  <si>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</si>
  <si>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</si>
  <si>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</si>
  <si>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</si>
  <si>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</si>
  <si>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</si>
  <si>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</si>
  <si>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</si>
  <si>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</si>
  <si>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</si>
  <si>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</si>
  <si>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</si>
  <si>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</si>
  <si>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</si>
  <si>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</si>
  <si>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</si>
  <si>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</si>
  <si>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</si>
  <si>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</si>
  <si>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</si>
  <si>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</si>
  <si>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</si>
  <si>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</si>
  <si>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</si>
  <si>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</si>
  <si>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</si>
  <si>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</si>
  <si>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</si>
  <si>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</si>
  <si>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</si>
  <si>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</si>
  <si>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</si>
  <si>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</si>
  <si>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</si>
  <si>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</si>
  <si>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</si>
  <si>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</si>
  <si>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</si>
  <si>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</si>
  <si>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</si>
  <si>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</si>
  <si>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</si>
  <si>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</si>
  <si>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</si>
  <si>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</si>
  <si>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</si>
  <si>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</si>
  <si>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</si>
  <si>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</si>
  <si>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</si>
  <si>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</si>
  <si>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</si>
  <si>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</si>
  <si>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</si>
  <si>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</si>
  <si>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</si>
  <si>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</si>
  <si>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</si>
  <si>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</si>
  <si>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</si>
  <si>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</si>
  <si>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</si>
  <si>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</si>
  <si>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</si>
  <si>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</si>
  <si>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</si>
  <si>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</si>
  <si>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</si>
  <si>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</si>
  <si>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</si>
  <si>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</si>
  <si>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</si>
  <si>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</si>
  <si>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</si>
  <si>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</si>
  <si>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</si>
  <si>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</si>
  <si>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</si>
  <si>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</si>
  <si>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</si>
  <si>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</si>
  <si>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</si>
  <si>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</si>
  <si>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</si>
  <si>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</si>
  <si>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</si>
  <si>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</si>
  <si>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</si>
  <si>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</si>
  <si>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</si>
  <si>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</si>
  <si>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</si>
  <si>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</si>
  <si>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</si>
  <si>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</si>
  <si>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</si>
  <si>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</si>
  <si>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</si>
  <si>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</si>
  <si>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</si>
  <si>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</si>
  <si>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</si>
  <si>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</si>
  <si>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</si>
  <si>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</si>
  <si>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</si>
  <si>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</si>
  <si>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</si>
  <si>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</si>
  <si>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</si>
  <si>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</si>
  <si>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</si>
  <si>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</si>
  <si>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</si>
  <si>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</si>
  <si>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</si>
  <si>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</si>
  <si>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</si>
  <si>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</si>
  <si>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</si>
  <si>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</si>
  <si>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</si>
  <si>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</si>
  <si>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</si>
  <si>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</si>
  <si>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</si>
  <si>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</si>
  <si>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</si>
  <si>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</si>
  <si>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</si>
  <si>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</si>
  <si>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</si>
  <si>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</si>
  <si>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</si>
  <si>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</si>
  <si>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</si>
  <si>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</si>
  <si>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</si>
  <si>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</si>
  <si>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</si>
  <si>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</si>
  <si>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</si>
  <si>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</si>
  <si>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</si>
  <si>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</si>
  <si>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</si>
  <si>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</si>
  <si>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</si>
  <si>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</si>
  <si>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</si>
  <si>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</si>
  <si>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</si>
  <si>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</si>
  <si>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</si>
  <si>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</si>
  <si>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</si>
  <si>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</si>
  <si>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</si>
  <si>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</si>
  <si>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</si>
  <si>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</si>
  <si>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</si>
  <si>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</si>
  <si>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</si>
  <si>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</si>
  <si>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</si>
  <si>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</si>
  <si>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</si>
  <si>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</si>
  <si>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</si>
  <si>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</si>
  <si>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</si>
  <si>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</si>
  <si>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</si>
  <si>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</si>
  <si>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</si>
  <si>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</si>
  <si>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</si>
  <si>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</si>
  <si>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</si>
  <si>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</si>
  <si>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</si>
  <si>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</si>
  <si>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</si>
  <si>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</si>
  <si>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</si>
  <si>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</si>
  <si>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</si>
  <si>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</si>
  <si>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</si>
  <si>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</si>
  <si>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</si>
  <si>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</si>
  <si>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</si>
  <si>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</si>
  <si>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</si>
  <si>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</si>
  <si>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</si>
  <si>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</si>
  <si>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</si>
  <si>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</si>
  <si>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</si>
  <si>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</si>
  <si>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</si>
  <si>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</si>
  <si>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</si>
  <si>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</si>
  <si>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</si>
  <si>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</si>
  <si>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</si>
  <si>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</si>
  <si>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</si>
  <si>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</si>
  <si>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</si>
  <si>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</si>
  <si>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</si>
  <si>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</si>
  <si>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</si>
  <si>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</si>
  <si>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</si>
  <si>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</si>
  <si>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</si>
  <si>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</si>
  <si>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</si>
  <si>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</si>
  <si>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</si>
  <si>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</si>
  <si>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</si>
  <si>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</si>
  <si>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</si>
  <si>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</si>
  <si>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</si>
  <si>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</si>
  <si>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</si>
  <si>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</si>
  <si>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</si>
  <si>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</si>
  <si>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</si>
  <si>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</si>
  <si>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</si>
  <si>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</si>
  <si>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</si>
  <si>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</si>
  <si>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</si>
  <si>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</si>
  <si>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</si>
  <si>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</si>
  <si>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</si>
  <si>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</si>
  <si>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</si>
  <si>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</si>
  <si>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</si>
  <si>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</si>
  <si>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</si>
  <si>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</si>
  <si>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</si>
  <si>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</si>
  <si>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</si>
  <si>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</si>
  <si>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</si>
  <si>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</si>
  <si>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</si>
  <si>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</si>
  <si>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</si>
  <si>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</si>
  <si>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</si>
  <si>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</si>
  <si>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</si>
  <si>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</si>
  <si>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</si>
  <si>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</si>
  <si>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</si>
  <si>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</si>
  <si>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</si>
  <si>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</si>
  <si>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</si>
  <si>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</si>
  <si>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</si>
  <si>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</si>
  <si>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</si>
  <si>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</si>
  <si>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</si>
  <si>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</si>
  <si>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</si>
  <si>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</si>
  <si>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</si>
  <si>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</si>
  <si>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</si>
  <si>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</si>
  <si>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</si>
  <si>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</si>
  <si>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</si>
  <si>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</si>
  <si>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</si>
  <si>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</si>
  <si>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</si>
  <si>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</si>
  <si>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</si>
  <si>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</si>
  <si>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</si>
  <si>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</si>
  <si>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</si>
  <si>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</si>
  <si>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</si>
  <si>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</si>
  <si>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</si>
  <si>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</si>
  <si>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</si>
  <si>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</si>
  <si>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</si>
  <si>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</si>
  <si>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</si>
  <si>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</si>
  <si>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</si>
  <si>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</si>
  <si>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</si>
  <si>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</si>
  <si>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</si>
  <si>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</si>
  <si>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</si>
  <si>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</si>
  <si>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</si>
  <si>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</si>
  <si>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</si>
  <si>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</si>
  <si>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</si>
  <si>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</si>
  <si>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</si>
  <si>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</si>
  <si>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</si>
  <si>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</si>
  <si>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</si>
  <si>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</si>
  <si>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</si>
  <si>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</si>
  <si>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</si>
  <si>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</si>
  <si>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</si>
  <si>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</si>
  <si>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</si>
  <si>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</si>
  <si>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</si>
  <si>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</si>
  <si>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</si>
  <si>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</si>
  <si>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</si>
  <si>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</si>
  <si>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</si>
  <si>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</si>
  <si>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</si>
  <si>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</si>
  <si>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</si>
  <si>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</si>
  <si>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</si>
  <si>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</si>
  <si>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</si>
  <si>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</si>
  <si>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</si>
  <si>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</si>
  <si>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</si>
  <si>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</si>
  <si>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</si>
  <si>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</si>
  <si>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</si>
  <si>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</si>
  <si>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</si>
  <si>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</si>
  <si>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</si>
  <si>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</si>
  <si>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</si>
  <si>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</si>
  <si>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</si>
  <si>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</si>
  <si>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</si>
  <si>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</si>
  <si>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</si>
  <si>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</si>
  <si>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</si>
  <si>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</si>
  <si>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</si>
  <si>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</si>
  <si>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</si>
  <si>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</si>
  <si>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</si>
  <si>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</si>
  <si>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</si>
  <si>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</si>
  <si>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</si>
  <si>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</si>
  <si>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</si>
  <si>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</si>
  <si>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</si>
  <si>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</si>
  <si>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</si>
  <si>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</si>
  <si>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</si>
  <si>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</si>
  <si>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</si>
  <si>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</si>
  <si>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</si>
  <si>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</si>
  <si>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</si>
  <si>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</si>
  <si>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</si>
  <si>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</si>
  <si>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</si>
  <si>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</si>
  <si>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</si>
  <si>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</si>
  <si>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</si>
  <si>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</si>
  <si>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</si>
  <si>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</si>
  <si>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</si>
  <si>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</si>
  <si>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</si>
  <si>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</si>
  <si>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</si>
  <si>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</si>
  <si>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</si>
  <si>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</si>
  <si>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</si>
  <si>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</si>
  <si>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</si>
  <si>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</si>
  <si>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</si>
  <si>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</si>
  <si>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</si>
  <si>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</si>
  <si>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</si>
  <si>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</si>
  <si>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</si>
  <si>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</si>
  <si>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</si>
  <si>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</si>
  <si>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</si>
  <si>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</si>
  <si>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</si>
  <si>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</si>
  <si>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</si>
  <si>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</si>
  <si>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</si>
  <si>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</si>
  <si>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</si>
  <si>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</si>
  <si>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</si>
  <si>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</si>
  <si>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</si>
  <si>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</si>
  <si>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</si>
  <si>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</si>
  <si>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</si>
  <si>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</si>
  <si>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</si>
  <si>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</si>
  <si>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</si>
  <si>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</si>
  <si>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</si>
  <si>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</si>
  <si>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</si>
  <si>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</si>
  <si>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</si>
  <si>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</si>
  <si>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</si>
  <si>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</si>
  <si>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</si>
  <si>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</si>
  <si>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</si>
  <si>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</si>
  <si>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</si>
  <si>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</si>
  <si>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</si>
  <si>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</si>
  <si>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</si>
  <si>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</si>
  <si>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</si>
  <si>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</si>
  <si>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</si>
  <si>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</si>
  <si>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</si>
  <si>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</si>
  <si>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</si>
  <si>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</si>
  <si>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</si>
  <si>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</si>
  <si>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</si>
  <si>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</si>
  <si>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</si>
  <si>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</si>
  <si>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</si>
  <si>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</si>
  <si>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</si>
  <si>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</si>
  <si>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</si>
  <si>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</si>
  <si>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</si>
  <si>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</si>
  <si>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</si>
  <si>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</si>
  <si>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</si>
  <si>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</si>
  <si>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</si>
  <si>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</si>
  <si>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</si>
  <si>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</si>
  <si>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</si>
  <si>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</si>
  <si>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</si>
  <si>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</si>
  <si>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</si>
  <si>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</si>
  <si>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</si>
  <si>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</si>
  <si>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</si>
  <si>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</si>
  <si>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</si>
  <si>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</si>
  <si>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</si>
  <si>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</si>
  <si>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</si>
  <si>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</si>
  <si>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</si>
  <si>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</si>
  <si>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</si>
  <si>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</si>
  <si>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</si>
  <si>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</si>
  <si>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</si>
  <si>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</si>
  <si>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</si>
  <si>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</si>
  <si>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</si>
  <si>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</si>
  <si>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</si>
  <si>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</si>
  <si>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</si>
  <si>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</si>
  <si>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</si>
  <si>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</si>
  <si>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</si>
  <si>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</si>
  <si>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</si>
  <si>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</si>
  <si>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</si>
  <si>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</si>
  <si>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</si>
  <si>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</si>
  <si>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</si>
  <si>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</si>
  <si>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</si>
  <si>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</si>
  <si>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</si>
  <si>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</si>
  <si>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</si>
  <si>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</si>
  <si>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</si>
  <si>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</si>
  <si>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</si>
  <si>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</si>
  <si>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</si>
  <si>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</si>
  <si>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</si>
  <si>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</si>
  <si>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</si>
  <si>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</si>
  <si>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</si>
  <si>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</si>
  <si>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</si>
  <si>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</si>
  <si>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</si>
  <si>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</si>
  <si>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</si>
  <si>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</si>
  <si>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</si>
  <si>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</si>
  <si>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</si>
  <si>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</si>
  <si>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</si>
  <si>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</si>
  <si>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</si>
  <si>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</si>
  <si>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</si>
  <si>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</si>
  <si>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</si>
  <si>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</si>
  <si>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</si>
  <si>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</si>
  <si>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</si>
  <si>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</si>
  <si>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</si>
  <si>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</si>
  <si>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</si>
  <si>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</si>
  <si>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</si>
  <si>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</si>
  <si>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</si>
  <si>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</si>
  <si>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</si>
  <si>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</si>
  <si>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</si>
  <si>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</si>
  <si>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</si>
  <si>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</si>
  <si>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</si>
  <si>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</si>
  <si>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</si>
  <si>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</si>
  <si>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</si>
  <si>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</si>
  <si>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</si>
  <si>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</si>
  <si>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</si>
  <si>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</si>
  <si>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</si>
  <si>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</si>
  <si>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</si>
  <si>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</si>
  <si>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</si>
  <si>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</si>
  <si>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</si>
  <si>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</si>
  <si>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</si>
  <si>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</si>
  <si>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</si>
  <si>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</si>
  <si>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</si>
  <si>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</si>
  <si>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</si>
  <si>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</si>
  <si>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</si>
  <si>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</si>
  <si>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</si>
  <si>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</si>
  <si>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</si>
  <si>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</si>
  <si>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</si>
  <si>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</si>
  <si>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</si>
  <si>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</si>
  <si>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</si>
  <si>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</si>
  <si>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</si>
  <si>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</si>
  <si>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</si>
  <si>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</si>
  <si>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</si>
  <si>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</si>
  <si>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</si>
  <si>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</si>
  <si>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</si>
  <si>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</si>
  <si>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</si>
  <si>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</si>
  <si>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</si>
  <si>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</si>
  <si>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</si>
  <si>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</si>
  <si>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</si>
  <si>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</si>
  <si>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</si>
  <si>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</si>
  <si>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</si>
  <si>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</si>
  <si>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</si>
  <si>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</si>
  <si>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</si>
  <si>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</si>
  <si>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</si>
  <si>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</si>
  <si>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</si>
  <si>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</si>
  <si>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</si>
  <si>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</si>
  <si>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</si>
  <si>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</si>
  <si>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</si>
  <si>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</si>
  <si>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</si>
  <si>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</si>
  <si>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</si>
  <si>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</si>
  <si>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</si>
  <si>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</si>
  <si>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</si>
  <si>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</si>
  <si>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</si>
  <si>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</si>
  <si>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</si>
  <si>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</si>
  <si>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</si>
  <si>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</si>
  <si>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</si>
  <si>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</si>
  <si>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</si>
  <si>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</si>
  <si>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</si>
  <si>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</si>
  <si>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</si>
  <si>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</si>
  <si>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</si>
  <si>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</si>
  <si>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</si>
  <si>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</si>
  <si>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</si>
  <si>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</si>
  <si>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</si>
  <si>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</si>
  <si>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</si>
  <si>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</si>
  <si>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</si>
  <si>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</si>
  <si>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</si>
  <si>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</si>
  <si>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</si>
  <si>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</si>
  <si>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</si>
  <si>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</si>
  <si>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</si>
  <si>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</si>
  <si>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</si>
  <si>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</si>
  <si>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</si>
  <si>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</si>
  <si>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</si>
  <si>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</si>
  <si>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</si>
  <si>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</si>
  <si>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</si>
  <si>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</si>
  <si>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</si>
  <si>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</si>
  <si>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</si>
  <si>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</si>
  <si>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</si>
  <si>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</si>
  <si>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</si>
  <si>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</si>
  <si>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</si>
  <si>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</si>
  <si>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</si>
  <si>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</si>
  <si>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</si>
  <si>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</si>
  <si>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</si>
  <si>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</si>
  <si>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</si>
  <si>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</si>
  <si>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</si>
  <si>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</si>
  <si>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</si>
  <si>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</si>
  <si>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</si>
  <si>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</si>
  <si>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</si>
  <si>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</si>
  <si>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</si>
  <si>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</si>
  <si>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</si>
  <si>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</si>
  <si>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</si>
  <si>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</si>
  <si>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</si>
  <si>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</si>
  <si>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</si>
  <si>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</si>
  <si>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</si>
  <si>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</si>
  <si>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</si>
  <si>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</si>
  <si>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</si>
  <si>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</si>
  <si>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</si>
  <si>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</si>
  <si>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</si>
  <si>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</si>
  <si>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</si>
  <si>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</si>
  <si>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</si>
  <si>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</si>
  <si>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</si>
  <si>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</si>
  <si>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</si>
  <si>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</si>
  <si>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</si>
  <si>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</si>
  <si>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</si>
  <si>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</si>
  <si>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</si>
  <si>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</si>
  <si>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</si>
  <si>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</si>
  <si>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</si>
  <si>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</si>
  <si>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</si>
  <si>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</si>
  <si>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</si>
  <si>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</si>
  <si>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</si>
  <si>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</si>
  <si>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</si>
  <si>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</si>
  <si>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</si>
  <si>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</si>
  <si>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</si>
  <si>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</si>
  <si>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</si>
  <si>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</si>
  <si>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</si>
  <si>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</si>
  <si>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</si>
  <si>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</si>
  <si>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</si>
  <si>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</si>
  <si>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</si>
  <si>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</si>
  <si>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</si>
  <si>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</si>
  <si>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</si>
  <si>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</si>
  <si>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</si>
  <si>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</si>
  <si>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</si>
  <si>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</si>
  <si>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</si>
  <si>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</si>
  <si>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</si>
  <si>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</si>
  <si>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</si>
  <si>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</si>
  <si>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</si>
  <si>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</si>
  <si>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</si>
  <si>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</si>
  <si>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</si>
  <si>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</si>
  <si>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</si>
  <si>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</si>
  <si>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</si>
  <si>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</si>
  <si>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</si>
  <si>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</si>
  <si>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</si>
  <si>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</si>
  <si>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</si>
  <si>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</si>
  <si>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</si>
  <si>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</si>
  <si>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</si>
  <si>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</si>
  <si>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</si>
  <si>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</si>
  <si>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</si>
  <si>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</si>
  <si>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</si>
  <si>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</si>
  <si>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</si>
  <si>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</si>
  <si>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</si>
  <si>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</si>
  <si>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</si>
  <si>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</si>
  <si>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</si>
  <si>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</si>
  <si>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</si>
  <si>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</si>
  <si>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</si>
  <si>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</si>
  <si>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</si>
  <si>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</si>
  <si>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</si>
  <si>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</si>
  <si>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</si>
  <si>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</si>
  <si>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</si>
  <si>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</si>
  <si>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</si>
  <si>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</si>
  <si>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</si>
  <si>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</si>
  <si>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</si>
  <si>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</si>
  <si>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</si>
  <si>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</si>
  <si>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</si>
  <si>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</si>
  <si>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</si>
  <si>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</si>
  <si>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</si>
  <si>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</si>
  <si>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</si>
  <si>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</si>
  <si>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</si>
  <si>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</si>
  <si>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</si>
  <si>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</si>
  <si>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</si>
  <si>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</si>
  <si>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</si>
  <si>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</si>
  <si>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</si>
  <si>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</si>
  <si>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</si>
  <si>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</si>
  <si>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</si>
  <si>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</si>
  <si>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</si>
  <si>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</si>
  <si>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</si>
  <si>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</si>
  <si>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</si>
  <si>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</si>
  <si>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</si>
  <si>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</si>
  <si>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</si>
  <si>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</si>
  <si>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</si>
  <si>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</si>
  <si>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</si>
  <si>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</si>
  <si>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</si>
  <si>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</si>
  <si>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</si>
  <si>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</si>
  <si>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</si>
  <si>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</si>
  <si>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</si>
  <si>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</si>
  <si>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</si>
  <si>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</si>
  <si>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</si>
  <si>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</si>
  <si>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</si>
  <si>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</si>
  <si>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</si>
  <si>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</si>
  <si>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</si>
  <si>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</si>
  <si>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</si>
  <si>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</si>
  <si>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</si>
  <si>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</si>
  <si>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</si>
  <si>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</si>
  <si>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</si>
  <si>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</si>
  <si>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</si>
  <si>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</si>
  <si>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</si>
  <si>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</si>
  <si>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</si>
  <si>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</si>
  <si>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</si>
  <si>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</si>
  <si>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</si>
  <si>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</si>
  <si>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</si>
  <si>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</si>
  <si>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</si>
  <si>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</si>
  <si>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</si>
  <si>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</si>
  <si>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</si>
  <si>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</si>
  <si>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</si>
  <si>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</si>
  <si>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</si>
  <si>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</si>
  <si>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</si>
  <si>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</si>
  <si>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</si>
  <si>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</si>
  <si>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</si>
  <si>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</si>
  <si>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</si>
  <si>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</si>
  <si>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</si>
  <si>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</si>
  <si>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</si>
  <si>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</si>
  <si>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</si>
  <si>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</si>
  <si>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</si>
  <si>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</si>
  <si>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</si>
  <si>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</si>
  <si>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</si>
  <si>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</si>
  <si>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</si>
  <si>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</si>
  <si>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</si>
  <si>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</si>
  <si>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</si>
  <si>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</si>
  <si>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</si>
  <si>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</si>
  <si>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</si>
  <si>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</si>
  <si>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</si>
  <si>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</si>
  <si>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</si>
  <si>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</si>
  <si>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</si>
  <si>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</si>
  <si>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</si>
  <si>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</si>
  <si>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</si>
  <si>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</si>
  <si>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</si>
  <si>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</si>
  <si>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</si>
  <si>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</si>
  <si>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</si>
  <si>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</si>
  <si>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</si>
  <si>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</si>
  <si>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</si>
  <si>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</si>
  <si>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</si>
  <si>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</si>
  <si>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</si>
  <si>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</si>
  <si>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</si>
  <si>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</si>
  <si>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</si>
  <si>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</si>
  <si>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</si>
  <si>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</si>
  <si>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</si>
  <si>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</si>
  <si>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</si>
  <si>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</si>
  <si>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</si>
  <si>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</si>
  <si>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</si>
  <si>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</si>
  <si>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</si>
  <si>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</si>
  <si>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</si>
  <si>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</si>
  <si>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</si>
  <si>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</si>
  <si>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</si>
  <si>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</si>
  <si>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</si>
  <si>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</si>
  <si>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</si>
  <si>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</si>
  <si>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</si>
  <si>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</si>
  <si>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</si>
  <si>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</si>
  <si>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</si>
  <si>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</si>
  <si>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</si>
  <si>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</si>
  <si>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</si>
  <si>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</si>
  <si>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</si>
  <si>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</si>
  <si>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</si>
  <si>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</si>
  <si>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</si>
  <si>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</si>
  <si>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</si>
  <si>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</si>
  <si>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</si>
  <si>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</si>
  <si>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</si>
  <si>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</si>
  <si>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</si>
  <si>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</si>
  <si>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</si>
  <si>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</si>
  <si>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</si>
  <si>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</si>
  <si>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</si>
  <si>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</si>
  <si>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</si>
  <si>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</si>
  <si>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</si>
  <si>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</si>
  <si>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</si>
  <si>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</si>
  <si>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</si>
  <si>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</si>
  <si>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</si>
  <si>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</si>
  <si>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</si>
  <si>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</si>
  <si>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</si>
  <si>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</si>
  <si>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</si>
  <si>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</si>
  <si>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</si>
  <si>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</si>
  <si>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</si>
  <si>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</si>
  <si>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</si>
  <si>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</si>
  <si>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</si>
  <si>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</si>
  <si>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</si>
  <si>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</si>
  <si>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</si>
  <si>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</si>
  <si>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</si>
  <si>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</si>
  <si>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</si>
  <si>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</si>
  <si>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</si>
  <si>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</si>
  <si>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</si>
  <si>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</si>
  <si>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</si>
  <si>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</si>
  <si>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</si>
  <si>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</si>
  <si>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</si>
  <si>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</si>
  <si>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</si>
  <si>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</si>
  <si>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</si>
  <si>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</si>
  <si>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</si>
  <si>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</si>
  <si>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</si>
  <si>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</si>
  <si>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</si>
  <si>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</si>
  <si>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</si>
  <si>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</si>
  <si>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</si>
  <si>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</si>
  <si>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</si>
  <si>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</si>
  <si>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</si>
  <si>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</si>
  <si>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</si>
  <si>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</si>
  <si>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</si>
  <si>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</si>
  <si>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</si>
  <si>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</si>
  <si>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</si>
  <si>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</si>
  <si>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</si>
  <si>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</si>
  <si>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</si>
  <si>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</si>
  <si>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</si>
  <si>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</si>
  <si>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</si>
  <si>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</si>
  <si>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</si>
  <si>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</si>
  <si>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</si>
  <si>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</si>
  <si>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</si>
  <si>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</si>
  <si>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</si>
  <si>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</si>
  <si>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</si>
  <si>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</si>
  <si>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</si>
  <si>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</si>
  <si>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</si>
  <si>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</si>
  <si>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</si>
  <si>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</si>
  <si>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</si>
  <si>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</si>
  <si>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</si>
  <si>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</si>
  <si>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</si>
  <si>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</si>
  <si>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</si>
  <si>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</si>
  <si>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</si>
  <si>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</si>
  <si>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</si>
  <si>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</si>
  <si>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</si>
  <si>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</si>
  <si>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</si>
  <si>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</si>
  <si>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</si>
  <si>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</si>
  <si>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</si>
  <si>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</si>
  <si>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</si>
  <si>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</si>
  <si>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</si>
  <si>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</si>
  <si>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</si>
  <si>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</si>
  <si>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</si>
  <si>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</si>
  <si>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</si>
  <si>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</si>
  <si>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</si>
  <si>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</si>
  <si>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</si>
  <si>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</si>
  <si>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</si>
  <si>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</si>
  <si>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</si>
  <si>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</si>
  <si>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</si>
  <si>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</si>
  <si>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</si>
  <si>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</si>
  <si>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</si>
  <si>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</si>
  <si>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</si>
  <si>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</si>
  <si>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</si>
  <si>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</si>
  <si>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</si>
  <si>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</si>
  <si>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</si>
  <si>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</si>
  <si>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</si>
  <si>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</si>
  <si>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</si>
  <si>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</si>
  <si>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</si>
  <si>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</si>
  <si>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</si>
  <si>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</si>
  <si>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</si>
  <si>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</si>
  <si>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</si>
  <si>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</si>
  <si>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</si>
  <si>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</si>
  <si>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</si>
  <si>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</si>
  <si>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</si>
  <si>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</si>
  <si>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</si>
  <si>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</si>
  <si>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</si>
  <si>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</si>
  <si>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</si>
  <si>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</si>
  <si>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</si>
  <si>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</si>
  <si>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</si>
  <si>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</si>
  <si>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</si>
  <si>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</si>
  <si>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</si>
  <si>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</si>
  <si>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</si>
  <si>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</si>
  <si>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</si>
  <si>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</si>
  <si>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</si>
  <si>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</si>
  <si>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</si>
  <si>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</si>
  <si>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</si>
  <si>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</si>
  <si>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</si>
  <si>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</si>
  <si>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</si>
  <si>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</si>
  <si>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</si>
  <si>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</si>
  <si>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</si>
  <si>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</si>
  <si>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</si>
  <si>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</si>
  <si>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</si>
  <si>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</si>
  <si>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</si>
  <si>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</si>
  <si>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</si>
  <si>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</si>
  <si>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</si>
  <si>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</si>
  <si>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</si>
  <si>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</si>
  <si>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</si>
  <si>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</si>
  <si>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</si>
  <si>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</si>
  <si>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</si>
  <si>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</si>
  <si>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</si>
  <si>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</si>
  <si>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</si>
  <si>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</si>
  <si>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</si>
  <si>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</si>
  <si>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</si>
  <si>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</si>
  <si>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</si>
  <si>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</si>
  <si>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</si>
  <si>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</si>
  <si>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</si>
  <si>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</si>
  <si>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</si>
  <si>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</si>
  <si>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</si>
  <si>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</si>
  <si>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</si>
  <si>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</si>
  <si>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</si>
  <si>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</si>
  <si>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</si>
  <si>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</si>
  <si>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</si>
  <si>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</si>
  <si>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</si>
  <si>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</si>
  <si>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</si>
  <si>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</si>
  <si>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</si>
  <si>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</si>
  <si>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</si>
  <si>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</si>
  <si>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</si>
  <si>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</si>
  <si>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</si>
  <si>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</si>
  <si>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</si>
  <si>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</si>
  <si>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</si>
  <si>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</si>
  <si>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</si>
  <si>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</si>
  <si>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</si>
  <si>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</si>
  <si>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</si>
  <si>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</si>
  <si>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</si>
  <si>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</si>
  <si>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</si>
  <si>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</si>
  <si>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</si>
  <si>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</si>
  <si>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</si>
  <si>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</si>
  <si>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</si>
  <si>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</si>
  <si>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</si>
  <si>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</si>
  <si>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</si>
  <si>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</si>
  <si>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</si>
  <si>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</si>
  <si>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</si>
  <si>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</si>
  <si>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</si>
  <si>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</si>
  <si>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</si>
  <si>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</si>
  <si>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</si>
  <si>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</si>
  <si>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</si>
  <si>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</si>
  <si>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</si>
  <si>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</si>
  <si>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</si>
  <si>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</si>
  <si>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</si>
  <si>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</si>
  <si>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</si>
  <si>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</si>
  <si>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</si>
  <si>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</si>
  <si>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</si>
  <si>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</si>
  <si>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</si>
  <si>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</si>
  <si>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</si>
  <si>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</si>
  <si>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</si>
  <si>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</si>
  <si>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</si>
  <si>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</si>
  <si>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</si>
  <si>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</si>
  <si>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</si>
  <si>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</si>
  <si>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</si>
  <si>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</si>
  <si>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</si>
  <si>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</si>
  <si>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</si>
  <si>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</si>
  <si>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</si>
  <si>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</si>
  <si>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</si>
  <si>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</si>
  <si>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</si>
  <si>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</si>
  <si>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</si>
  <si>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</si>
  <si>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</si>
  <si>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</si>
  <si>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</si>
  <si>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</si>
  <si>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</si>
  <si>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</si>
  <si>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</si>
  <si>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</si>
  <si>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</si>
  <si>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</si>
  <si>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</si>
  <si>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</si>
  <si>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</si>
  <si>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</si>
  <si>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</si>
  <si>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</si>
  <si>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</si>
  <si>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</si>
  <si>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</si>
  <si>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</si>
  <si>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</si>
  <si>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</si>
  <si>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</si>
  <si>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</si>
  <si>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</si>
  <si>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</si>
  <si>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</si>
  <si>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</si>
  <si>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</si>
  <si>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</si>
  <si>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</si>
  <si>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</si>
  <si>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</si>
  <si>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</si>
  <si>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</si>
  <si>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</si>
  <si>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</si>
  <si>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</si>
  <si>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</si>
  <si>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</si>
  <si>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</si>
  <si>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</si>
  <si>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</si>
  <si>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</si>
  <si>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</si>
  <si>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</si>
  <si>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</si>
  <si>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</si>
  <si>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</si>
  <si>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</si>
  <si>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</si>
  <si>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</si>
  <si>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</si>
  <si>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</si>
  <si>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</si>
  <si>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</si>
  <si>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</si>
  <si>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</si>
  <si>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</si>
  <si>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</si>
  <si>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</si>
  <si>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</si>
  <si>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</si>
  <si>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</si>
  <si>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</si>
  <si>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</si>
  <si>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</si>
  <si>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</si>
  <si>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</si>
  <si>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</si>
  <si>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</si>
  <si>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</si>
  <si>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</si>
  <si>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</si>
  <si>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</si>
  <si>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</si>
  <si>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</si>
  <si>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</si>
  <si>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</si>
  <si>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</si>
  <si>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</si>
  <si>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</si>
  <si>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</si>
  <si>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</si>
  <si>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</si>
  <si>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</si>
  <si>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</si>
  <si>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</si>
  <si>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</si>
  <si>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</si>
  <si>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</si>
  <si>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</si>
  <si>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</si>
  <si>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</si>
  <si>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</si>
  <si>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</si>
  <si>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</si>
  <si>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</si>
  <si>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</si>
  <si>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</si>
  <si>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</si>
  <si>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</si>
  <si>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</si>
  <si>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</si>
  <si>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</si>
  <si>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</si>
  <si>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</si>
  <si>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</si>
  <si>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</si>
  <si>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</si>
  <si>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</si>
  <si>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</si>
  <si>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</si>
  <si>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</si>
  <si>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</si>
  <si>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</si>
  <si>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</si>
  <si>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</si>
  <si>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</si>
  <si>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</si>
  <si>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</si>
  <si>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</si>
  <si>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</si>
  <si>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</si>
  <si>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</si>
  <si>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</si>
  <si>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</si>
  <si>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</si>
  <si>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</si>
  <si>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</si>
  <si>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</si>
  <si>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</si>
  <si>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</si>
  <si>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</si>
  <si>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</si>
  <si>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</si>
  <si>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</si>
  <si>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</si>
  <si>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</si>
  <si>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</si>
  <si>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</si>
  <si>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</si>
  <si>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</si>
  <si>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</si>
  <si>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</si>
  <si>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</si>
  <si>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</si>
  <si>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</si>
  <si>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</si>
  <si>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</si>
  <si>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</si>
  <si>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</si>
  <si>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</si>
  <si>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</si>
  <si>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</si>
  <si>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</si>
  <si>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</si>
  <si>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</si>
  <si>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</si>
  <si>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</si>
  <si>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</si>
  <si>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</si>
  <si>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</si>
  <si>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</si>
  <si>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</si>
  <si>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</si>
  <si>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</si>
  <si>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</si>
  <si>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</si>
  <si>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</si>
  <si>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</si>
  <si>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</si>
  <si>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</si>
  <si>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</si>
  <si>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</si>
  <si>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</si>
  <si>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</si>
  <si>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</si>
  <si>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</si>
  <si>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</si>
  <si>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</si>
  <si>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</si>
  <si>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</si>
  <si>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</si>
  <si>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</si>
  <si>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</si>
  <si>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</si>
  <si>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</si>
  <si>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</si>
  <si>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</si>
  <si>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</si>
  <si>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</si>
  <si>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</si>
  <si>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</si>
  <si>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</si>
  <si>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</si>
  <si>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</si>
  <si>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</si>
  <si>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</si>
  <si>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</si>
  <si>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</si>
  <si>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</si>
  <si>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</si>
  <si>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</si>
  <si>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</si>
  <si>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</si>
  <si>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</si>
  <si>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</si>
  <si>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</si>
  <si>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</si>
  <si>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</si>
  <si>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</si>
  <si>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</si>
  <si>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</si>
  <si>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</si>
  <si>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</si>
  <si>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</si>
  <si>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</si>
  <si>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</si>
  <si>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</si>
  <si>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</si>
  <si>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</si>
  <si>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</si>
  <si>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</si>
  <si>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</si>
  <si>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</si>
  <si>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</si>
  <si>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</si>
  <si>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</si>
  <si>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</si>
  <si>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</si>
  <si>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</si>
  <si>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</si>
  <si>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</si>
  <si>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</si>
  <si>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</si>
  <si>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</si>
  <si>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</si>
  <si>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</si>
  <si>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</si>
  <si>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</si>
  <si>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</si>
  <si>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</si>
  <si>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</si>
  <si>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</si>
  <si>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</si>
  <si>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</si>
  <si>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</si>
  <si>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</si>
  <si>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</si>
  <si>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</si>
  <si>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</si>
  <si>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</si>
  <si>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</si>
  <si>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</si>
  <si>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</si>
  <si>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</si>
  <si>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</si>
  <si>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</si>
  <si>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</si>
  <si>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</si>
  <si>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</si>
  <si>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</si>
  <si>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</si>
  <si>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</si>
  <si>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</si>
  <si>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</si>
  <si>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</si>
  <si>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</si>
  <si>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</si>
  <si>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</si>
  <si>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</si>
  <si>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</si>
  <si>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</si>
  <si>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</si>
  <si>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</si>
  <si>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</si>
  <si>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</si>
  <si>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</si>
  <si>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</si>
  <si>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</si>
  <si>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</si>
  <si>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</si>
  <si>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</si>
  <si>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</si>
  <si>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</si>
  <si>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</si>
  <si>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</si>
  <si>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</si>
  <si>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</si>
  <si>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</si>
  <si>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</si>
  <si>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</si>
  <si>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</si>
  <si>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</si>
  <si>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</si>
  <si>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</si>
  <si>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</si>
  <si>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</si>
  <si>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</si>
  <si>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</si>
  <si>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</si>
  <si>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</si>
  <si>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</si>
  <si>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</si>
  <si>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</si>
  <si>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</si>
  <si>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</si>
  <si>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</si>
  <si>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</si>
  <si>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</si>
  <si>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</si>
  <si>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</si>
  <si>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</si>
  <si>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</si>
  <si>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</si>
  <si>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</si>
  <si>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</si>
  <si>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</si>
  <si>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</si>
  <si>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</si>
  <si>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</si>
  <si>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</si>
  <si>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</si>
  <si>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</si>
  <si>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</si>
  <si>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</si>
  <si>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</si>
  <si>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</si>
  <si>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</si>
  <si>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</si>
  <si>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</si>
  <si>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</si>
  <si>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</si>
  <si>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</si>
  <si>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</si>
  <si>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</si>
  <si>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</si>
  <si>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</si>
  <si>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</si>
  <si>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</si>
  <si>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</si>
  <si>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</si>
  <si>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</si>
  <si>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</si>
  <si>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</si>
  <si>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</si>
  <si>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</si>
  <si>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</si>
  <si>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</si>
  <si>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</si>
  <si>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</si>
  <si>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</si>
  <si>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</si>
  <si>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</si>
  <si>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</si>
  <si>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</si>
  <si>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</si>
  <si>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</si>
  <si>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</si>
  <si>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</si>
  <si>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</si>
  <si>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</si>
  <si>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</si>
  <si>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</si>
  <si>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</si>
  <si>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</si>
  <si>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</si>
  <si>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</si>
  <si>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</si>
  <si>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</si>
  <si>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</si>
  <si>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</si>
  <si>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</si>
  <si>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</si>
  <si>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</si>
  <si>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</si>
  <si>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</si>
  <si>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</si>
  <si>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</si>
  <si>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</si>
  <si>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</si>
  <si>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</si>
  <si>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</si>
  <si>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</si>
  <si>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</si>
  <si>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</si>
  <si>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</si>
  <si>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</si>
  <si>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</si>
  <si>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</si>
  <si>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</si>
  <si>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</si>
  <si>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</si>
  <si>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</si>
  <si>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</si>
  <si>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</si>
  <si>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</si>
  <si>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</si>
  <si>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</si>
  <si>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</si>
  <si>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</si>
  <si>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</si>
  <si>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</si>
  <si>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</si>
  <si>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</si>
  <si>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</si>
  <si>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</si>
  <si>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</si>
  <si>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</si>
  <si>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</si>
  <si>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</si>
  <si>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</si>
  <si>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</si>
  <si>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</si>
  <si>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</si>
  <si>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</si>
  <si>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</si>
  <si>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</si>
  <si>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</si>
  <si>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</si>
  <si>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</si>
  <si>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</si>
  <si>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</si>
  <si>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</si>
  <si>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</si>
  <si>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</si>
  <si>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</si>
  <si>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</si>
  <si>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</si>
  <si>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</si>
  <si>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</si>
  <si>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</si>
  <si>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</si>
  <si>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</si>
  <si>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</si>
  <si>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</si>
  <si>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</si>
  <si>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</si>
  <si>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</si>
  <si>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</si>
  <si>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</si>
  <si>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</si>
  <si>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</si>
  <si>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</si>
  <si>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</si>
  <si>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</si>
  <si>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</si>
  <si>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</si>
  <si>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</si>
  <si>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</si>
  <si>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</si>
  <si>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</si>
  <si>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</si>
  <si>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</si>
  <si>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</si>
  <si>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</si>
  <si>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</si>
  <si>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</si>
  <si>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</si>
  <si>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</si>
  <si>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</si>
  <si>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</si>
  <si>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</si>
  <si>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</si>
  <si>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</si>
  <si>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</si>
  <si>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</si>
  <si>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</si>
  <si>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</si>
  <si>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</si>
  <si>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</si>
  <si>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</si>
  <si>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</si>
  <si>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</si>
  <si>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</si>
  <si>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</si>
  <si>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</si>
  <si>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</si>
  <si>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</si>
  <si>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</si>
  <si>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</si>
  <si>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</si>
  <si>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</si>
  <si>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</si>
  <si>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</si>
  <si>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</si>
  <si>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</si>
  <si>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</si>
  <si>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</si>
  <si>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</si>
  <si>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</si>
  <si>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</si>
  <si>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</si>
  <si>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</si>
  <si>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</si>
  <si>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</si>
  <si>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</si>
  <si>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</si>
  <si>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</si>
  <si>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</si>
  <si>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</si>
  <si>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</si>
  <si>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</si>
  <si>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</si>
  <si>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</si>
  <si>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</si>
  <si>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</si>
  <si>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</si>
  <si>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</si>
  <si>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</si>
  <si>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</si>
  <si>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</si>
  <si>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</si>
  <si>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</si>
  <si>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</si>
  <si>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</si>
  <si>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</si>
  <si>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</si>
  <si>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</si>
  <si>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</si>
  <si>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</si>
  <si>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</si>
  <si>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</si>
  <si>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</si>
  <si>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</si>
  <si>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</si>
  <si>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</si>
  <si>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</si>
  <si>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</si>
  <si>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</si>
  <si>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</si>
  <si>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</si>
  <si>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</si>
  <si>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</si>
  <si>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</si>
  <si>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</si>
  <si>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</si>
  <si>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</si>
  <si>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</si>
  <si>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</si>
  <si>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</si>
  <si>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</si>
  <si>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</si>
  <si>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</si>
  <si>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</si>
  <si>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</si>
  <si>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</si>
  <si>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</si>
  <si>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</si>
  <si>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</si>
  <si>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</si>
  <si>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</si>
  <si>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</si>
  <si>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</si>
  <si>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</si>
  <si>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</si>
  <si>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</si>
  <si>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</si>
  <si>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</si>
  <si>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</si>
  <si>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</si>
  <si>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</si>
  <si>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</si>
  <si>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</si>
  <si>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</si>
  <si>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</si>
  <si>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</si>
  <si>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</si>
  <si>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</si>
  <si>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</si>
  <si>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</si>
  <si>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</si>
  <si>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</si>
  <si>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</si>
  <si>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</si>
  <si>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</si>
  <si>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</si>
  <si>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</si>
  <si>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</si>
  <si>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</si>
  <si>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</si>
  <si>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</si>
  <si>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</si>
  <si>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</si>
  <si>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</si>
  <si>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</si>
  <si>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</si>
  <si>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</si>
  <si>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</si>
  <si>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</si>
  <si>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</si>
  <si>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</si>
  <si>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</si>
  <si>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</si>
  <si>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</si>
  <si>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</si>
  <si>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</si>
  <si>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</si>
  <si>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</si>
  <si>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</si>
  <si>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</si>
  <si>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</si>
  <si>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</si>
  <si>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</si>
  <si>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</si>
  <si>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</si>
  <si>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</si>
  <si>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</si>
  <si>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</si>
  <si>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</si>
  <si>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</si>
  <si>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</si>
  <si>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</si>
  <si>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</si>
  <si>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</si>
  <si>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</si>
  <si>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</si>
  <si>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</si>
  <si>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</si>
  <si>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</si>
  <si>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</si>
  <si>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</si>
  <si>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</si>
  <si>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</si>
  <si>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</si>
  <si>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</si>
  <si>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</si>
  <si>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</si>
  <si>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</si>
  <si>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</si>
  <si>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</si>
  <si>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</si>
  <si>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</si>
  <si>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</si>
  <si>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</si>
  <si>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</si>
  <si>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</si>
  <si>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</si>
  <si>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</si>
  <si>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</si>
  <si>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</si>
  <si>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</si>
  <si>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</si>
  <si>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</si>
  <si>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</si>
  <si>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</si>
  <si>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</si>
  <si>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</si>
  <si>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</si>
  <si>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</si>
  <si>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</si>
  <si>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</si>
  <si>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</si>
  <si>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</si>
  <si>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</si>
  <si>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</si>
  <si>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</si>
  <si>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</si>
  <si>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</si>
  <si>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</si>
  <si>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</si>
  <si>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</si>
  <si>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</si>
  <si>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</si>
  <si>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</si>
  <si>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</si>
  <si>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</si>
  <si>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</si>
  <si>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</si>
  <si>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</si>
  <si>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</si>
  <si>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</si>
  <si>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</si>
  <si>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</si>
  <si>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</si>
  <si>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</si>
  <si>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</si>
  <si>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</si>
  <si>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</si>
  <si>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</si>
  <si>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</si>
  <si>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</si>
  <si>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</si>
  <si>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</si>
  <si>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</si>
  <si>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</si>
  <si>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</si>
  <si>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</si>
  <si>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</si>
  <si>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</si>
  <si>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</si>
  <si>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</si>
  <si>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</si>
  <si>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</si>
  <si>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</si>
  <si>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</si>
  <si>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</si>
  <si>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</si>
  <si>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</si>
  <si>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</si>
  <si>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</si>
  <si>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</si>
  <si>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</si>
  <si>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</si>
  <si>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</si>
  <si>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</si>
  <si>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</si>
  <si>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</si>
  <si>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</si>
  <si>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</si>
  <si>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</si>
  <si>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</si>
  <si>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</si>
  <si>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</si>
  <si>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</si>
  <si>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</si>
  <si>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</si>
  <si>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</si>
  <si>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</si>
  <si>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</si>
  <si>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</si>
  <si>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</si>
  <si>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</si>
  <si>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</si>
  <si>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</si>
  <si>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</si>
  <si>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</si>
  <si>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</si>
  <si>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</si>
  <si>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</si>
  <si>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</si>
  <si>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</si>
  <si>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</si>
  <si>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</si>
  <si>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</si>
  <si>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</si>
  <si>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</si>
  <si>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</si>
  <si>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</si>
  <si>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</si>
  <si>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</si>
  <si>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</si>
  <si>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</si>
  <si>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</si>
  <si>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</si>
  <si>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</si>
  <si>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</si>
  <si>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</si>
  <si>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</si>
  <si>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</si>
  <si>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</si>
  <si>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</si>
  <si>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</si>
  <si>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</si>
  <si>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</si>
  <si>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</si>
  <si>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</si>
  <si>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</si>
  <si>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</si>
  <si>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</si>
  <si>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</si>
  <si>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</si>
  <si>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</si>
  <si>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</si>
  <si>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</si>
  <si>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</si>
  <si>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</si>
  <si>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</si>
  <si>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</si>
  <si>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</si>
  <si>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</si>
  <si>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</si>
  <si>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</si>
  <si>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</si>
  <si>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</si>
  <si>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</si>
  <si>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</si>
  <si>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</si>
  <si>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</si>
  <si>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</si>
  <si>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</si>
  <si>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</si>
  <si>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</si>
  <si>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</si>
  <si>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</si>
  <si>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</si>
  <si>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</si>
  <si>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</si>
  <si>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</si>
  <si>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</si>
  <si>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</si>
  <si>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</si>
  <si>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</si>
  <si>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</si>
  <si>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</si>
  <si>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</si>
  <si>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</si>
  <si>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</si>
  <si>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</si>
  <si>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</si>
  <si>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</si>
  <si>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</si>
  <si>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</si>
  <si>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</si>
  <si>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</si>
  <si>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</si>
  <si>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</si>
  <si>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</si>
  <si>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</si>
  <si>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</si>
  <si>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</si>
  <si>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</si>
  <si>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</si>
  <si>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</si>
  <si>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</si>
  <si>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</si>
  <si>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</si>
  <si>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</si>
  <si>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</si>
  <si>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</si>
  <si>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</si>
  <si>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</si>
  <si>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</si>
  <si>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</si>
  <si>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</si>
  <si>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</si>
  <si>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</si>
  <si>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</si>
  <si>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</si>
  <si>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</si>
  <si>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</si>
  <si>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</si>
  <si>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</si>
  <si>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</si>
  <si>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</si>
  <si>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</si>
  <si>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</si>
  <si>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</si>
  <si>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</si>
  <si>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</si>
  <si>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</si>
  <si>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</si>
  <si>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</si>
  <si>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</si>
  <si>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</si>
  <si>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</si>
  <si>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</si>
  <si>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</si>
  <si>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</si>
  <si>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</si>
  <si>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</si>
  <si>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</si>
  <si>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</si>
  <si>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</si>
  <si>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</si>
  <si>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</si>
  <si>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</si>
  <si>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</si>
  <si>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</si>
  <si>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</si>
  <si>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</si>
  <si>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</si>
  <si>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</si>
  <si>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</si>
  <si>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</si>
  <si>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</si>
  <si>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</si>
  <si>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</si>
  <si>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</si>
  <si>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</si>
  <si>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</si>
  <si>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</si>
  <si>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</si>
  <si>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</si>
  <si>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</si>
  <si>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</si>
  <si>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</si>
  <si>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</si>
  <si>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</si>
  <si>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</si>
  <si>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</si>
  <si>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</si>
  <si>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</si>
  <si>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</si>
  <si>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</si>
  <si>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</si>
  <si>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</si>
  <si>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</si>
  <si>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</si>
  <si>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</si>
  <si>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</si>
  <si>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</si>
  <si>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</si>
  <si>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</si>
  <si>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</si>
  <si>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</si>
  <si>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</si>
  <si>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</si>
  <si>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</si>
  <si>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</si>
  <si>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</si>
  <si>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</si>
  <si>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</si>
  <si>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</si>
  <si>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</si>
  <si>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</si>
  <si>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</si>
  <si>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</si>
  <si>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</si>
  <si>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</si>
  <si>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</si>
  <si>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</si>
  <si>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</si>
  <si>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</si>
  <si>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</si>
  <si>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</si>
  <si>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</si>
  <si>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</si>
  <si>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</si>
  <si>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</si>
  <si>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</si>
  <si>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</si>
  <si>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</si>
  <si>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</si>
  <si>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</si>
  <si>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</si>
  <si>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</si>
  <si>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</si>
  <si>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</si>
  <si>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</si>
  <si>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</si>
  <si>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</si>
  <si>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</si>
  <si>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</si>
  <si>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</si>
  <si>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</si>
  <si>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</si>
  <si>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</si>
  <si>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</si>
  <si>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</si>
  <si>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</si>
  <si>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</si>
  <si>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</si>
  <si>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</si>
  <si>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</si>
  <si>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</si>
  <si>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</si>
  <si>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</si>
  <si>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</si>
  <si>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</si>
  <si>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</si>
  <si>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</si>
  <si>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</si>
  <si>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</si>
  <si>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</si>
  <si>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</si>
  <si>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</si>
  <si>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</si>
  <si>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</si>
  <si>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</si>
  <si>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</si>
  <si>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</si>
  <si>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</si>
  <si>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</si>
  <si>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</si>
  <si>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</si>
  <si>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</si>
  <si>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</si>
  <si>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</si>
  <si>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</si>
  <si>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</si>
  <si>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</si>
  <si>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</si>
  <si>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</si>
  <si>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</si>
  <si>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</si>
  <si>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</si>
  <si>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</si>
  <si>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</si>
  <si>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</si>
  <si>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</si>
  <si>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</si>
  <si>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</si>
  <si>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</si>
  <si>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</si>
  <si>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</si>
  <si>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</si>
  <si>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</si>
  <si>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</si>
  <si>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</si>
  <si>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</si>
  <si>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</si>
  <si>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</si>
  <si>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</si>
  <si>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</si>
  <si>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</si>
  <si>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</si>
  <si>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</si>
  <si>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</si>
  <si>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</si>
  <si>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</si>
  <si>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</si>
  <si>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</si>
  <si>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</si>
  <si>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</si>
  <si>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</si>
  <si>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</si>
  <si>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</si>
  <si>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</si>
  <si>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</si>
  <si>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</si>
  <si>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</si>
  <si>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</si>
  <si>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</si>
  <si>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</si>
  <si>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</si>
  <si>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</si>
  <si>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</si>
  <si>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</si>
  <si>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</si>
  <si>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</si>
  <si>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</si>
  <si>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</si>
  <si>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</si>
  <si>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</si>
  <si>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</si>
  <si>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</si>
  <si>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</si>
  <si>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</si>
  <si>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</si>
  <si>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</si>
  <si>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</si>
  <si>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</si>
  <si>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</si>
  <si>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</si>
  <si>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</si>
  <si>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</si>
  <si>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</si>
  <si>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</si>
  <si>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</si>
  <si>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</si>
  <si>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</si>
  <si>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</si>
  <si>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</si>
  <si>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</si>
  <si>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</si>
  <si>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</si>
  <si>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</si>
  <si>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</si>
  <si>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</si>
  <si>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</si>
  <si>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</si>
  <si>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</si>
  <si>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</si>
  <si>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</si>
  <si>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</si>
  <si>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</si>
  <si>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</si>
  <si>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</si>
  <si>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</si>
  <si>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</si>
  <si>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</si>
  <si>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</si>
  <si>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</si>
  <si>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</si>
  <si>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</si>
  <si>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</si>
  <si>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</si>
  <si>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</si>
  <si>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</si>
  <si>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</si>
  <si>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</si>
  <si>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</si>
  <si>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</si>
  <si>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</si>
  <si>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</si>
  <si>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</si>
  <si>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</si>
  <si>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</si>
  <si>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</si>
  <si>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</si>
  <si>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</si>
  <si>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</si>
  <si>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</si>
  <si>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</si>
  <si>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</si>
  <si>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</si>
  <si>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</si>
  <si>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</si>
  <si>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</si>
  <si>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</si>
  <si>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</si>
  <si>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</si>
  <si>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</si>
  <si>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</si>
  <si>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</si>
  <si>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</si>
  <si>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</si>
  <si>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</si>
  <si>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</si>
  <si>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</si>
  <si>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</si>
  <si>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</si>
  <si>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</si>
  <si>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</si>
  <si>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</si>
  <si>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</si>
  <si>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</si>
  <si>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</si>
  <si>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</si>
  <si>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</si>
  <si>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</si>
  <si>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</si>
  <si>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</si>
  <si>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</si>
  <si>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</si>
  <si>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</si>
  <si>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</si>
  <si>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</si>
  <si>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</si>
  <si>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</si>
  <si>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</si>
  <si>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</si>
  <si>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</si>
  <si>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</si>
  <si>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</si>
  <si>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</si>
  <si>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</si>
  <si>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</si>
  <si>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</si>
  <si>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</si>
  <si>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</si>
  <si>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</si>
  <si>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</si>
  <si>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</si>
  <si>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</si>
  <si>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</si>
  <si>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</si>
  <si>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</si>
  <si>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</si>
  <si>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</si>
  <si>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</si>
  <si>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</si>
  <si>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</si>
  <si>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</si>
  <si>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</si>
  <si>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</si>
  <si>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</si>
  <si>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</si>
  <si>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</si>
  <si>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</si>
  <si>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</si>
  <si>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</si>
  <si>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</si>
  <si>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</si>
  <si>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</si>
  <si>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</si>
  <si>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</si>
  <si>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</si>
  <si>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</si>
  <si>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</si>
  <si>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</si>
  <si>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</si>
  <si>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</si>
  <si>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</si>
  <si>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</si>
  <si>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</si>
  <si>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</si>
  <si>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</si>
  <si>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</si>
  <si>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</si>
  <si>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</si>
  <si>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</si>
  <si>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</si>
  <si>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</si>
  <si>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</si>
  <si>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</si>
  <si>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</si>
  <si>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</si>
  <si>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</si>
  <si>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</si>
  <si>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</si>
  <si>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</si>
  <si>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</si>
  <si>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</si>
  <si>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</si>
  <si>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</si>
  <si>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</si>
  <si>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</si>
  <si>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</si>
  <si>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</si>
  <si>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</si>
  <si>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</si>
  <si>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</si>
  <si>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</si>
  <si>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</si>
  <si>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</si>
  <si>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</si>
  <si>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</si>
  <si>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</si>
  <si>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</si>
  <si>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</si>
  <si>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</si>
  <si>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</si>
  <si>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</si>
  <si>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</si>
  <si>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</si>
  <si>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</si>
  <si>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</si>
  <si>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</si>
  <si>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</si>
  <si>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</si>
  <si>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</si>
  <si>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</si>
  <si>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</si>
  <si>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</si>
  <si>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</si>
  <si>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</si>
  <si>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</si>
  <si>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</si>
  <si>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</si>
  <si>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</si>
  <si>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</si>
  <si>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</si>
  <si>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</si>
  <si>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</si>
  <si>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</si>
  <si>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</si>
  <si>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</si>
  <si>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</si>
  <si>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</si>
  <si>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</si>
  <si>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</si>
  <si>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</si>
  <si>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</si>
  <si>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</si>
  <si>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</si>
  <si>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</si>
  <si>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</si>
  <si>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</si>
  <si>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</si>
  <si>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</si>
  <si>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</si>
  <si>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</si>
  <si>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</si>
  <si>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</si>
  <si>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</si>
  <si>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</si>
  <si>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</si>
  <si>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</si>
  <si>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</si>
  <si>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</si>
  <si>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</si>
  <si>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</si>
  <si>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</si>
  <si>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</si>
  <si>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</si>
  <si>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</si>
  <si>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</si>
  <si>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</si>
  <si>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</si>
  <si>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</si>
  <si>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</si>
  <si>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</si>
  <si>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</si>
  <si>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</si>
  <si>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</si>
  <si>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</si>
  <si>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</si>
  <si>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</si>
  <si>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</si>
  <si>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</si>
  <si>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</si>
  <si>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</si>
  <si>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</si>
  <si>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</si>
  <si>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</si>
  <si>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</si>
  <si>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</si>
  <si>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</si>
  <si>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</si>
  <si>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</si>
  <si>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</si>
  <si>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</si>
  <si>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</si>
  <si>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</si>
  <si>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</si>
  <si>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</si>
  <si>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</si>
  <si>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</si>
  <si>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</si>
  <si>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</si>
  <si>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</si>
  <si>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</si>
  <si>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</si>
  <si>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</si>
  <si>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</si>
  <si>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</si>
  <si>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</si>
  <si>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</si>
  <si>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</si>
  <si>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</si>
  <si>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</si>
  <si>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</si>
  <si>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</si>
  <si>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</si>
  <si>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</si>
  <si>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</si>
  <si>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</si>
  <si>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</si>
  <si>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</si>
  <si>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</si>
  <si>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</si>
  <si>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</si>
  <si>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</si>
  <si>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</si>
  <si>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</si>
  <si>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</si>
  <si>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</si>
  <si>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</si>
  <si>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</si>
  <si>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</si>
  <si>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</si>
  <si>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</si>
  <si>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</si>
  <si>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</si>
  <si>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</si>
  <si>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</si>
  <si>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</si>
  <si>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</si>
  <si>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</si>
  <si>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</si>
  <si>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</si>
  <si>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</si>
  <si>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</si>
  <si>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</si>
  <si>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</si>
  <si>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</si>
  <si>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</si>
  <si>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</si>
  <si>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</si>
  <si>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</si>
  <si>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</si>
  <si>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</si>
  <si>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</si>
  <si>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</si>
  <si>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</si>
  <si>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</si>
  <si>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</si>
  <si>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</si>
  <si>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</si>
  <si>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</si>
  <si>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</si>
  <si>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</si>
  <si>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</si>
  <si>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</si>
  <si>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</si>
  <si>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</si>
  <si>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</si>
  <si>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</si>
  <si>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</si>
  <si>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</si>
  <si>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</si>
  <si>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</si>
  <si>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</si>
  <si>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</si>
  <si>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</si>
  <si>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</si>
  <si>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</si>
  <si>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</si>
  <si>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</si>
  <si>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</si>
  <si>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</si>
  <si>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</si>
  <si>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</si>
  <si>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</si>
  <si>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</si>
  <si>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</si>
  <si>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</si>
  <si>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</si>
  <si>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</si>
  <si>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</si>
  <si>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</si>
  <si>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</si>
  <si>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</si>
  <si>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</si>
  <si>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</si>
  <si>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</si>
  <si>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</si>
  <si>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</si>
  <si>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</si>
  <si>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</si>
  <si>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</si>
  <si>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</si>
  <si>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</si>
  <si>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</si>
  <si>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</si>
  <si>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</si>
  <si>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</si>
  <si>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</si>
  <si>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</si>
  <si>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</si>
  <si>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</si>
  <si>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</si>
  <si>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</si>
  <si>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</si>
  <si>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</si>
  <si>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</si>
  <si>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</si>
  <si>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</si>
  <si>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</si>
  <si>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</si>
  <si>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</si>
  <si>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</si>
  <si>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</si>
  <si>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</si>
  <si>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</si>
  <si>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</si>
  <si>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</si>
  <si>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</si>
  <si>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</si>
  <si>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</si>
  <si>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</si>
  <si>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</si>
  <si>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</si>
  <si>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</si>
  <si>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</si>
  <si>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</si>
  <si>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</si>
  <si>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</si>
  <si>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</si>
  <si>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</si>
  <si>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</si>
  <si>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</si>
  <si>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</si>
  <si>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</si>
  <si>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</si>
  <si>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</si>
  <si>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</si>
  <si>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</si>
  <si>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</si>
  <si>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</si>
  <si>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</si>
  <si>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</si>
  <si>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</si>
  <si>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</si>
  <si>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</si>
  <si>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</si>
  <si>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</si>
  <si>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</si>
  <si>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</si>
  <si>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</si>
  <si>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</si>
  <si>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</si>
  <si>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</si>
  <si>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</si>
  <si>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</si>
  <si>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</si>
  <si>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</si>
  <si>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</si>
  <si>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</si>
  <si>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</si>
  <si>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</si>
  <si>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</si>
  <si>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</si>
  <si>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</si>
  <si>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</si>
  <si>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</si>
  <si>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</si>
  <si>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</si>
  <si>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</si>
  <si>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</si>
  <si>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</si>
  <si>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</si>
  <si>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</si>
  <si>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</si>
  <si>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</si>
  <si>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</si>
  <si>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</si>
  <si>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</si>
  <si>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</si>
  <si>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</si>
  <si>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</si>
  <si>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</si>
  <si>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</si>
  <si>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</si>
  <si>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</si>
  <si>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</si>
  <si>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</si>
  <si>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</si>
  <si>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</si>
  <si>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</si>
  <si>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</si>
  <si>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</si>
  <si>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</si>
  <si>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</si>
  <si>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</si>
  <si>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</si>
  <si>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</si>
  <si>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</si>
  <si>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</si>
  <si>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</si>
  <si>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</si>
  <si>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</si>
  <si>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</si>
  <si>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</si>
  <si>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</si>
  <si>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</si>
  <si>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</si>
  <si>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</si>
  <si>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</si>
  <si>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</si>
  <si>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</si>
  <si>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</si>
  <si>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</si>
  <si>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</si>
  <si>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</si>
  <si>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</si>
  <si>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</si>
  <si>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</si>
  <si>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</si>
  <si>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</si>
  <si>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</si>
  <si>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</si>
  <si>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</si>
  <si>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</si>
  <si>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</si>
  <si>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</si>
  <si>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</si>
  <si>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</si>
  <si>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</si>
  <si>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</si>
  <si>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</si>
  <si>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</si>
  <si>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</si>
  <si>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</si>
  <si>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</si>
  <si>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</si>
  <si>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</si>
  <si>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</si>
  <si>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</si>
  <si>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</si>
  <si>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</si>
  <si>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</si>
  <si>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</si>
  <si>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</si>
  <si>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</si>
  <si>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</si>
  <si>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</si>
  <si>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</si>
  <si>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</si>
  <si>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</si>
  <si>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</si>
  <si>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</si>
  <si>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</si>
  <si>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</si>
  <si>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</si>
  <si>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</si>
  <si>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</si>
  <si>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</si>
  <si>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</si>
  <si>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</si>
  <si>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</si>
  <si>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</si>
  <si>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</si>
  <si>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</si>
  <si>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</si>
  <si>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</si>
  <si>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</si>
  <si>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</si>
  <si>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</si>
  <si>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</si>
  <si>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</si>
  <si>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</si>
  <si>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</si>
  <si>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</si>
  <si>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</si>
  <si>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</si>
  <si>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</si>
  <si>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</si>
  <si>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</si>
  <si>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</si>
  <si>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</si>
  <si>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</si>
  <si>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</si>
  <si>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</si>
  <si>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</si>
  <si>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</si>
  <si>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</si>
  <si>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</si>
  <si>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</si>
  <si>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</si>
  <si>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</si>
  <si>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</si>
  <si>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</si>
  <si>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</si>
  <si>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</si>
  <si>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</si>
  <si>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</si>
  <si>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</si>
  <si>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</si>
  <si>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</si>
  <si>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</si>
  <si>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</si>
  <si>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</si>
  <si>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</si>
  <si>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</si>
  <si>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</si>
  <si>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</si>
  <si>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</si>
  <si>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</si>
  <si>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</si>
  <si>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</si>
  <si>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</si>
  <si>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</si>
  <si>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</si>
  <si>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</si>
  <si>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</si>
  <si>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</si>
  <si>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</si>
  <si>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</si>
  <si>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</si>
  <si>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</si>
  <si>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</si>
  <si>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</si>
  <si>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</si>
  <si>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</si>
  <si>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</si>
  <si>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</si>
  <si>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</si>
  <si>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</si>
  <si>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</si>
  <si>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</si>
  <si>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</si>
  <si>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</si>
  <si>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</si>
  <si>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</si>
  <si>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</si>
  <si>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</si>
  <si>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</si>
  <si>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</si>
  <si>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</si>
  <si>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</si>
  <si>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</si>
  <si>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</si>
  <si>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</si>
  <si>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</si>
  <si>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</si>
  <si>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</si>
  <si>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</si>
  <si>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</si>
  <si>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</si>
  <si>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</si>
  <si>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</si>
  <si>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</si>
  <si>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</si>
  <si>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</si>
  <si>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</si>
  <si>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</si>
  <si>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</si>
  <si>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</si>
  <si>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</si>
  <si>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</si>
  <si>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</si>
  <si>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</si>
  <si>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</si>
  <si>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</si>
  <si>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</si>
  <si>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</si>
  <si>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</si>
  <si>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</si>
  <si>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</si>
  <si>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</si>
  <si>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</si>
  <si>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</si>
  <si>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</si>
  <si>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</si>
  <si>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</si>
  <si>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</si>
  <si>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</si>
  <si>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</si>
  <si>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</si>
  <si>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</si>
  <si>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</si>
  <si>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</si>
  <si>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</si>
  <si>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</si>
  <si>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</si>
  <si>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</si>
  <si>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</si>
  <si>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</si>
  <si>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</si>
  <si>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</si>
  <si>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</si>
  <si>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</si>
  <si>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</si>
  <si>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</si>
  <si>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</si>
  <si>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</si>
  <si>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</si>
  <si>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</si>
  <si>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</si>
  <si>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</si>
  <si>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</si>
  <si>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</si>
  <si>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</si>
  <si>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</si>
  <si>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</si>
  <si>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</si>
  <si>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</si>
  <si>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</si>
  <si>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</si>
  <si>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</si>
  <si>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</si>
  <si>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</si>
  <si>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</si>
  <si>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</si>
  <si>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</si>
  <si>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</si>
  <si>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</si>
  <si>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</si>
  <si>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</si>
  <si>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</si>
  <si>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</si>
  <si>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</si>
  <si>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</si>
  <si>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</si>
  <si>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</si>
  <si>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</si>
  <si>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</si>
  <si>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</si>
  <si>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</si>
  <si>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</si>
  <si>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</si>
  <si>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</si>
  <si>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</si>
  <si>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</si>
  <si>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</si>
  <si>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</si>
  <si>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</si>
  <si>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</si>
  <si>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</si>
  <si>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</si>
  <si>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</si>
  <si>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</si>
  <si>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</si>
  <si>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</si>
  <si>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</si>
  <si>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</si>
  <si>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</si>
  <si>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</si>
  <si>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</si>
  <si>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</si>
  <si>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</si>
  <si>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</si>
  <si>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</si>
  <si>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</si>
  <si>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</si>
  <si>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</si>
  <si>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</si>
  <si>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</si>
  <si>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</si>
  <si>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</si>
  <si>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</si>
  <si>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</si>
  <si>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</si>
  <si>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</si>
  <si>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</si>
  <si>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</si>
  <si>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</si>
  <si>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</si>
  <si>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</si>
  <si>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</si>
  <si>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</si>
  <si>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</si>
  <si>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</si>
  <si>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</si>
  <si>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</si>
  <si>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</si>
  <si>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</si>
  <si>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</si>
  <si>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</si>
  <si>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</si>
  <si>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</si>
  <si>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</si>
  <si>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</si>
  <si>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</si>
  <si>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</si>
  <si>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</si>
  <si>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</si>
  <si>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</si>
  <si>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</si>
  <si>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</si>
  <si>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</si>
  <si>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</si>
  <si>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</si>
  <si>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</si>
  <si>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</si>
  <si>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</si>
  <si>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</si>
  <si>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</si>
  <si>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</si>
  <si>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</si>
  <si>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</si>
  <si>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</si>
  <si>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</si>
  <si>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</si>
  <si>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</si>
  <si>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</si>
  <si>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</si>
  <si>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</si>
  <si>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</si>
  <si>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</si>
  <si>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</si>
  <si>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</si>
  <si>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</si>
  <si>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</si>
  <si>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</si>
  <si>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</si>
  <si>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</si>
  <si>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</si>
  <si>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</si>
  <si>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</si>
  <si>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</si>
  <si>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</si>
  <si>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</si>
  <si>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</si>
  <si>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</si>
  <si>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</si>
  <si>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</si>
  <si>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</si>
  <si>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</si>
  <si>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</si>
  <si>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</si>
  <si>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</si>
  <si>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</si>
  <si>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</si>
  <si>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</si>
  <si>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</si>
  <si>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</si>
  <si>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</si>
  <si>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</si>
  <si>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</si>
  <si>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</si>
  <si>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</si>
  <si>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</si>
  <si>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</si>
  <si>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</si>
  <si>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</si>
  <si>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</si>
  <si>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</si>
  <si>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</si>
  <si>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</si>
  <si>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</si>
  <si>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</si>
  <si>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</si>
  <si>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</si>
  <si>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</si>
  <si>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</si>
  <si>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</si>
  <si>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</si>
  <si>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</si>
  <si>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</si>
  <si>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</si>
  <si>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</si>
  <si>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</si>
  <si>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</si>
  <si>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</si>
  <si>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</si>
  <si>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</si>
  <si>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</si>
  <si>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</si>
  <si>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</si>
  <si>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</si>
  <si>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</si>
  <si>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</si>
  <si>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</si>
  <si>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</si>
  <si>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</si>
  <si>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</si>
  <si>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</si>
  <si>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</si>
  <si>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</si>
  <si>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</si>
  <si>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</si>
  <si>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</si>
  <si>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</si>
  <si>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</si>
  <si>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</si>
  <si>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</si>
  <si>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</si>
  <si>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</si>
  <si>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</si>
  <si>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</si>
  <si>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</si>
  <si>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</si>
  <si>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</si>
  <si>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</si>
  <si>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</si>
  <si>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</si>
  <si>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</si>
  <si>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</si>
  <si>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</si>
  <si>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</si>
  <si>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</si>
  <si>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</si>
  <si>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</si>
  <si>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</si>
  <si>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</si>
  <si>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</si>
  <si>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</si>
  <si>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</si>
  <si>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</si>
  <si>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</si>
  <si>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</si>
  <si>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</si>
  <si>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</si>
  <si>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</si>
  <si>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</si>
  <si>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</si>
  <si>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</si>
  <si>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</si>
  <si>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</si>
  <si>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</si>
  <si>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</si>
  <si>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</si>
  <si>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</si>
  <si>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</si>
  <si>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</si>
  <si>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</si>
  <si>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</si>
  <si>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</si>
  <si>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</si>
  <si>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</si>
  <si>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</si>
  <si>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</si>
  <si>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</si>
  <si>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</si>
  <si>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</si>
  <si>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</si>
  <si>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</si>
  <si>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</si>
  <si>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</si>
  <si>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</si>
  <si>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</si>
  <si>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</si>
  <si>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</si>
  <si>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</si>
  <si>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</si>
  <si>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</si>
  <si>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</si>
  <si>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</si>
  <si>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</si>
  <si>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</si>
  <si>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</si>
  <si>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</si>
  <si>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</si>
  <si>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</si>
  <si>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</si>
  <si>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</si>
  <si>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</si>
  <si>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</si>
  <si>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</si>
  <si>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</si>
  <si>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</si>
  <si>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</si>
  <si>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</si>
  <si>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</si>
  <si>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</si>
  <si>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</si>
  <si>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</si>
  <si>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</si>
  <si>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</si>
  <si>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</si>
  <si>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</si>
  <si>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</si>
  <si>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</si>
  <si>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</si>
  <si>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</si>
  <si>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</si>
  <si>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</si>
  <si>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</si>
  <si>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</si>
  <si>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</si>
  <si>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</si>
  <si>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</si>
  <si>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</si>
  <si>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</si>
  <si>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</si>
  <si>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</si>
  <si>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</si>
  <si>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</si>
  <si>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</si>
  <si>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</si>
  <si>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</si>
  <si>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</si>
  <si>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</si>
  <si>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</si>
  <si>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</si>
  <si>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</si>
  <si>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</si>
  <si>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</si>
  <si>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</si>
  <si>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</si>
  <si>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</si>
  <si>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</si>
  <si>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</si>
  <si>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</si>
  <si>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</si>
  <si>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</si>
  <si>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</si>
  <si>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</si>
  <si>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</si>
  <si>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</si>
  <si>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</si>
  <si>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</si>
  <si>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</si>
  <si>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</si>
  <si>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</si>
  <si>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</si>
  <si>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</si>
  <si>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</si>
  <si>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</si>
  <si>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</si>
  <si>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</si>
  <si>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</si>
  <si>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</si>
  <si>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</si>
  <si>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</si>
  <si>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</si>
  <si>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</si>
  <si>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</si>
  <si>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</si>
  <si>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</si>
  <si>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</si>
  <si>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</si>
  <si>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</si>
  <si>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</si>
  <si>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</si>
  <si>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</si>
  <si>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</si>
  <si>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</si>
  <si>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</si>
  <si>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</si>
  <si>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</si>
  <si>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</si>
  <si>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</si>
  <si>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</si>
  <si>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</si>
  <si>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</si>
  <si>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</si>
  <si>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</si>
  <si>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</si>
  <si>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</si>
  <si>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</si>
  <si>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</si>
  <si>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</si>
  <si>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</si>
  <si>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</si>
  <si>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</si>
  <si>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</si>
  <si>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</si>
  <si>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</si>
  <si>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</si>
  <si>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</si>
  <si>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</si>
  <si>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</si>
  <si>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</si>
  <si>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</si>
  <si>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</si>
  <si>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</si>
  <si>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</si>
  <si>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</si>
  <si>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</si>
  <si>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</si>
  <si>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</si>
  <si>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</si>
  <si>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</si>
  <si>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</si>
  <si>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</si>
  <si>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</si>
  <si>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</si>
  <si>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</si>
  <si>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</si>
  <si>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</si>
  <si>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</si>
  <si>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</si>
  <si>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</si>
  <si>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</si>
  <si>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</si>
  <si>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</si>
  <si>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</si>
  <si>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</si>
  <si>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</si>
  <si>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</si>
  <si>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</si>
  <si>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</si>
  <si>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</si>
  <si>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</si>
  <si>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</si>
  <si>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</si>
  <si>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</si>
  <si>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</si>
  <si>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</si>
  <si>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</si>
  <si>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</si>
  <si>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</si>
  <si>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</si>
  <si>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</si>
  <si>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</si>
  <si>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</si>
  <si>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</si>
  <si>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</si>
  <si>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</si>
  <si>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</si>
  <si>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</si>
  <si>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</si>
  <si>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</si>
  <si>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</si>
  <si>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</si>
  <si>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</si>
  <si>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</si>
  <si>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</si>
  <si>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</si>
  <si>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</si>
  <si>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</si>
  <si>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</si>
  <si>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</si>
  <si>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</si>
  <si>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</si>
  <si>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</si>
  <si>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</si>
  <si>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</si>
  <si>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</si>
  <si>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</si>
  <si>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</si>
  <si>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</si>
  <si>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</si>
  <si>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</si>
  <si>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</si>
  <si>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</si>
  <si>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</si>
  <si>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</si>
  <si>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</si>
  <si>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</si>
  <si>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</si>
  <si>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</si>
  <si>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</si>
  <si>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</si>
  <si>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</si>
  <si>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</si>
  <si>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</si>
  <si>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</si>
  <si>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</si>
  <si>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</si>
  <si>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</si>
  <si>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</si>
  <si>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</si>
  <si>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</si>
  <si>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</si>
  <si>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</si>
  <si>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</si>
  <si>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</si>
  <si>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</si>
  <si>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</si>
  <si>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</si>
  <si>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</si>
  <si>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</si>
  <si>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</si>
  <si>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</si>
  <si>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</si>
  <si>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</si>
  <si>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</si>
  <si>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</si>
  <si>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</si>
  <si>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</si>
  <si>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</si>
  <si>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</si>
  <si>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</si>
  <si>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</si>
  <si>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</si>
  <si>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</si>
  <si>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</si>
  <si>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</si>
  <si>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</si>
  <si>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</si>
  <si>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</si>
  <si>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</si>
  <si>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</si>
  <si>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</si>
  <si>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</si>
  <si>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</si>
  <si>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</si>
  <si>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</si>
  <si>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</si>
  <si>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</si>
  <si>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</si>
  <si>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</si>
  <si>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</si>
  <si>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</si>
  <si>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</si>
  <si>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</si>
  <si>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</si>
  <si>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</si>
  <si>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</si>
  <si>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</si>
  <si>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</si>
  <si>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</si>
  <si>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</si>
  <si>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</si>
  <si>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</si>
  <si>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</si>
  <si>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</si>
  <si>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</si>
  <si>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</si>
  <si>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</si>
  <si>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</si>
  <si>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</si>
  <si>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</si>
  <si>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</si>
  <si>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</si>
  <si>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</si>
  <si>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</si>
  <si>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</si>
  <si>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</si>
  <si>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</si>
  <si>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</si>
  <si>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</si>
  <si>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</si>
  <si>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</si>
  <si>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</si>
  <si>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</si>
  <si>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</si>
  <si>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</si>
  <si>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</si>
  <si>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</si>
  <si>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</si>
  <si>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</si>
  <si>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</si>
  <si>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</si>
  <si>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</si>
  <si>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</si>
  <si>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</si>
  <si>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</si>
  <si>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</si>
  <si>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</si>
  <si>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</si>
  <si>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</si>
  <si>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</si>
  <si>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</si>
  <si>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</si>
  <si>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</si>
  <si>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</si>
  <si>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</si>
  <si>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</si>
  <si>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</si>
  <si>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</si>
  <si>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</si>
  <si>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</si>
  <si>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</si>
  <si>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</si>
  <si>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</si>
  <si>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</si>
  <si>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</si>
  <si>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</si>
  <si>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</si>
  <si>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</si>
  <si>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</si>
  <si>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</si>
  <si>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</si>
  <si>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</si>
  <si>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</si>
  <si>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</si>
  <si>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</si>
  <si>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</si>
  <si>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</si>
  <si>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</si>
  <si>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</si>
  <si>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</si>
  <si>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</si>
  <si>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</si>
  <si>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</si>
  <si>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</si>
  <si>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</si>
  <si>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</si>
  <si>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</si>
  <si>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</si>
  <si>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</si>
  <si>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</si>
  <si>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</si>
  <si>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</si>
  <si>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</si>
  <si>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</si>
  <si>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</si>
  <si>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</si>
  <si>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</si>
  <si>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</si>
  <si>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</si>
  <si>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</si>
  <si>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</si>
  <si>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</si>
  <si>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</si>
  <si>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</si>
  <si>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</si>
  <si>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</si>
  <si>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</si>
  <si>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</si>
  <si>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</si>
  <si>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</si>
  <si>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</si>
  <si>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</si>
  <si>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</si>
  <si>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</si>
  <si>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</si>
  <si>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</si>
  <si>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</si>
  <si>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</si>
  <si>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</si>
  <si>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</si>
  <si>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</si>
  <si>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</si>
  <si>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</si>
  <si>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</si>
  <si>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</si>
  <si>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</si>
  <si>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</si>
  <si>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</si>
  <si>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</si>
  <si>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</si>
  <si>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</si>
  <si>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</si>
  <si>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</si>
  <si>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</si>
  <si>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</si>
  <si>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</si>
  <si>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</si>
  <si>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</si>
  <si>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</si>
  <si>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</si>
  <si>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</si>
  <si>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</si>
  <si>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</si>
  <si>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</si>
  <si>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</si>
  <si>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</si>
  <si>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</si>
  <si>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</si>
  <si>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</si>
  <si>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</si>
  <si>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</si>
  <si>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</si>
  <si>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</si>
  <si>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</si>
  <si>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</si>
  <si>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</si>
  <si>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</si>
  <si>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</si>
  <si>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</si>
  <si>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</si>
  <si>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</si>
  <si>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</si>
  <si>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</si>
  <si>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</si>
  <si>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</si>
  <si>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</si>
  <si>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</si>
  <si>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</si>
  <si>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</si>
  <si>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</si>
  <si>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</si>
  <si>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</si>
  <si>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</si>
  <si>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</si>
  <si>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</si>
  <si>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</si>
  <si>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</si>
  <si>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</si>
  <si>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</si>
  <si>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</si>
  <si>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</si>
  <si>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</si>
  <si>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</si>
  <si>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</si>
  <si>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</si>
  <si>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</si>
  <si>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</si>
  <si>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</si>
  <si>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</si>
  <si>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</si>
  <si>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</si>
  <si>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</si>
  <si>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</si>
  <si>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</si>
  <si>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</si>
  <si>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</si>
  <si>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</si>
  <si>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</si>
  <si>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</si>
  <si>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</si>
  <si>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</si>
  <si>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</si>
  <si>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</si>
  <si>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</si>
  <si>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</si>
  <si>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</si>
  <si>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</si>
  <si>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</si>
  <si>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</si>
  <si>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</si>
  <si>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</si>
  <si>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</si>
  <si>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</si>
  <si>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</si>
  <si>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</si>
  <si>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</si>
  <si>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</si>
  <si>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</si>
  <si>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</si>
  <si>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</si>
  <si>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</si>
  <si>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</si>
  <si>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</si>
  <si>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</si>
  <si>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</si>
  <si>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</si>
  <si>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</si>
  <si>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</si>
  <si>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</si>
  <si>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</si>
  <si>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</si>
  <si>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</si>
  <si>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</si>
  <si>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</si>
  <si>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</si>
  <si>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</si>
  <si>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</si>
  <si>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</si>
  <si>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</si>
  <si>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</si>
  <si>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</si>
  <si>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</si>
  <si>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</si>
  <si>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</si>
  <si>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</si>
  <si>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</si>
  <si>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</si>
  <si>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</si>
  <si>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</si>
  <si>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</si>
  <si>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</si>
  <si>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</si>
  <si>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</si>
  <si>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</si>
  <si>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</si>
  <si>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</si>
  <si>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</si>
  <si>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</si>
  <si>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</si>
  <si>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</si>
  <si>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</si>
  <si>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</si>
  <si>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</si>
  <si>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</si>
  <si>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</si>
  <si>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</si>
  <si>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</si>
  <si>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</si>
  <si>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</si>
  <si>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</si>
  <si>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</si>
  <si>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</si>
  <si>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</si>
  <si>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</si>
  <si>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</si>
  <si>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</si>
  <si>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</si>
  <si>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</si>
  <si>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</si>
  <si>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</si>
  <si>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</si>
  <si>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</si>
  <si>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</si>
  <si>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</si>
  <si>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</si>
  <si>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</si>
  <si>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</si>
  <si>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</si>
  <si>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</si>
  <si>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</si>
  <si>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</si>
  <si>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</si>
  <si>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</si>
  <si>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</si>
  <si>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</si>
  <si>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</si>
  <si>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</si>
  <si>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</si>
  <si>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</si>
  <si>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</si>
  <si>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</si>
  <si>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</si>
  <si>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</si>
  <si>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</si>
  <si>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</si>
  <si>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</si>
  <si>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</si>
  <si>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</si>
  <si>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</si>
  <si>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</si>
  <si>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</si>
  <si>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</si>
  <si>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</si>
  <si>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</si>
  <si>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</si>
  <si>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</si>
  <si>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</si>
  <si>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</si>
  <si>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</si>
  <si>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</si>
  <si>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</si>
  <si>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</si>
  <si>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</si>
  <si>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</si>
  <si>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</si>
  <si>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</si>
  <si>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</si>
  <si>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</si>
  <si>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</si>
  <si>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</si>
  <si>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</si>
  <si>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</si>
  <si>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</si>
  <si>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</si>
  <si>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</si>
  <si>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</si>
  <si>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</si>
  <si>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</si>
  <si>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</si>
  <si>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</si>
  <si>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</si>
  <si>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</si>
  <si>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</si>
  <si>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</si>
  <si>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</si>
  <si>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</si>
  <si>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</si>
  <si>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</si>
  <si>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</si>
  <si>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</si>
  <si>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</si>
  <si>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</si>
  <si>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</si>
  <si>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</si>
  <si>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</si>
  <si>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</si>
  <si>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</si>
  <si>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</si>
  <si>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</si>
  <si>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</si>
  <si>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</si>
  <si>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</si>
  <si>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</si>
  <si>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</si>
  <si>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</si>
  <si>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</si>
  <si>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</si>
  <si>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</si>
  <si>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</si>
  <si>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</si>
  <si>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</si>
  <si>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</si>
  <si>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</si>
  <si>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</si>
  <si>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</si>
  <si>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</si>
  <si>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</si>
  <si>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</si>
  <si>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</si>
  <si>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</si>
  <si>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</si>
  <si>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</si>
  <si>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</si>
  <si>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</si>
  <si>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</si>
  <si>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</si>
  <si>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</si>
  <si>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</si>
  <si>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</si>
  <si>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</si>
  <si>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</si>
  <si>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</si>
  <si>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</si>
  <si>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</si>
  <si>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</si>
  <si>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</si>
  <si>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</si>
  <si>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</si>
  <si>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</si>
  <si>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</si>
  <si>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</si>
  <si>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</si>
  <si>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</si>
  <si>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</si>
  <si>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</si>
  <si>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</si>
  <si>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</si>
  <si>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</si>
  <si>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</si>
  <si>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</si>
  <si>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</si>
  <si>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</si>
  <si>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</si>
  <si>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</si>
  <si>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</si>
  <si>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</si>
  <si>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</si>
  <si>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</si>
  <si>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</si>
  <si>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</si>
  <si>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</si>
  <si>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</si>
  <si>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</si>
  <si>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</si>
  <si>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</si>
  <si>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</si>
  <si>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</si>
  <si>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</si>
  <si>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</si>
  <si>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</si>
  <si>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</si>
  <si>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</si>
  <si>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</si>
  <si>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</si>
  <si>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</si>
  <si>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</si>
  <si>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</si>
  <si>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</si>
  <si>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</si>
  <si>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</si>
  <si>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</si>
  <si>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</si>
  <si>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</si>
  <si>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</si>
  <si>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</si>
  <si>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</si>
  <si>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</si>
  <si>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</si>
  <si>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</si>
  <si>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</si>
  <si>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</si>
  <si>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</si>
  <si>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</si>
  <si>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</si>
  <si>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</si>
  <si>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</si>
  <si>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</si>
  <si>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</si>
  <si>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</si>
  <si>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</si>
  <si>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</si>
  <si>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</si>
  <si>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</si>
  <si>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</si>
  <si>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</si>
  <si>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</si>
  <si>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</si>
  <si>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</si>
  <si>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</si>
  <si>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</si>
  <si>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</si>
  <si>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</si>
  <si>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</si>
  <si>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</si>
  <si>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</si>
  <si>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</si>
  <si>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</si>
  <si>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</si>
  <si>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</si>
  <si>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</si>
  <si>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</si>
  <si>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</si>
  <si>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</si>
  <si>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</si>
  <si>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</si>
  <si>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</si>
  <si>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</si>
  <si>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</si>
  <si>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</si>
  <si>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</si>
  <si>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</si>
  <si>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</si>
  <si>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</si>
  <si>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</si>
  <si>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</si>
  <si>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</si>
  <si>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</si>
  <si>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</si>
  <si>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</si>
  <si>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</si>
  <si>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</si>
  <si>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</si>
  <si>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</si>
  <si>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</si>
  <si>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</si>
  <si>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</si>
  <si>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</si>
  <si>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</si>
  <si>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</si>
  <si>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</si>
  <si>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</si>
  <si>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</si>
  <si>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</si>
  <si>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</si>
  <si>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</si>
  <si>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</si>
  <si>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</si>
  <si>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</si>
  <si>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</si>
  <si>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</si>
  <si>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</si>
  <si>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</si>
  <si>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</si>
  <si>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</si>
  <si>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</si>
  <si>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</si>
  <si>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</si>
  <si>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</si>
  <si>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</si>
  <si>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</si>
  <si>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</si>
  <si>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</si>
  <si>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</si>
  <si>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</si>
  <si>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</si>
  <si>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</si>
  <si>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</si>
  <si>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</si>
  <si>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</si>
  <si>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</si>
  <si>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</si>
  <si>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</si>
  <si>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</si>
  <si>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</si>
  <si>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</si>
  <si>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</si>
  <si>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</si>
  <si>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</si>
  <si>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</si>
  <si>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</si>
  <si>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</si>
  <si>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</si>
  <si>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</si>
  <si>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</si>
  <si>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</si>
  <si>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</si>
  <si>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</si>
  <si>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</si>
  <si>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</si>
  <si>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</si>
  <si>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</si>
  <si>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</si>
  <si>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</si>
  <si>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</si>
  <si>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</si>
  <si>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</si>
  <si>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</si>
  <si>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</si>
  <si>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</si>
  <si>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</si>
  <si>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</si>
  <si>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</si>
  <si>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</si>
  <si>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</si>
  <si>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</si>
  <si>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</si>
  <si>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</si>
  <si>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</si>
  <si>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</si>
  <si>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</si>
  <si>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</si>
  <si>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</si>
  <si>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</si>
  <si>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</si>
  <si>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</si>
  <si>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</si>
  <si>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</si>
  <si>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</si>
  <si>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</si>
  <si>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</si>
  <si>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</si>
  <si>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</si>
  <si>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</si>
  <si>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</si>
  <si>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</si>
  <si>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</si>
  <si>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</si>
  <si>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</si>
  <si>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</si>
  <si>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</si>
  <si>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</si>
  <si>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</si>
  <si>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</si>
  <si>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</si>
  <si>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</si>
  <si>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</si>
  <si>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</si>
  <si>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</si>
  <si>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</si>
  <si>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</si>
  <si>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</si>
  <si>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</si>
  <si>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</si>
  <si>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</si>
  <si>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</si>
  <si>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</si>
  <si>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</si>
  <si>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</si>
  <si>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</si>
  <si>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</si>
  <si>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</si>
  <si>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</si>
  <si>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</si>
  <si>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</si>
  <si>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</si>
  <si>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</si>
  <si>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</si>
  <si>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</si>
  <si>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</si>
  <si>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</si>
  <si>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</si>
  <si>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</si>
  <si>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</si>
  <si>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</si>
  <si>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</si>
  <si>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</si>
  <si>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</si>
  <si>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</si>
  <si>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</si>
  <si>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</si>
  <si>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</si>
  <si>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</si>
  <si>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</si>
  <si>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</si>
  <si>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</si>
  <si>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</si>
  <si>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</si>
  <si>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</si>
  <si>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</si>
  <si>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</si>
  <si>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</si>
  <si>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</si>
  <si>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</si>
  <si>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</si>
  <si>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</si>
  <si>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</si>
  <si>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</si>
  <si>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</si>
  <si>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</si>
  <si>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</si>
  <si>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</si>
  <si>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</si>
  <si>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</si>
  <si>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</si>
  <si>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</si>
  <si>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</si>
  <si>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</si>
  <si>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</si>
  <si>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</si>
  <si>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</si>
  <si>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</si>
  <si>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</si>
  <si>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</si>
  <si>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</si>
  <si>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</si>
  <si>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</si>
  <si>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</si>
  <si>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</si>
  <si>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</si>
  <si>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</si>
  <si>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</si>
  <si>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</si>
  <si>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</si>
  <si>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</si>
  <si>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</si>
  <si>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</si>
  <si>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</si>
  <si>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</si>
  <si>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</si>
  <si>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</si>
  <si>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</si>
  <si>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</si>
  <si>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</si>
  <si>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</si>
  <si>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</si>
  <si>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</si>
  <si>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</si>
  <si>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</si>
  <si>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</si>
  <si>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</si>
  <si>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</si>
  <si>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</si>
  <si>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</si>
  <si>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</si>
  <si>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</si>
  <si>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</si>
  <si>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</si>
  <si>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</si>
  <si>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</si>
  <si>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</si>
  <si>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</si>
  <si>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</si>
  <si>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</si>
  <si>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</si>
  <si>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</si>
  <si>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</si>
  <si>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</si>
  <si>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</si>
  <si>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</si>
  <si>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</si>
  <si>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</si>
  <si>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</si>
  <si>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</si>
  <si>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</si>
  <si>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</si>
  <si>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</si>
  <si>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</si>
  <si>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</si>
  <si>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</si>
  <si>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</si>
  <si>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</si>
  <si>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</si>
  <si>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</si>
  <si>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</si>
  <si>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</si>
  <si>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</si>
  <si>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</si>
  <si>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</si>
  <si>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</si>
  <si>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</si>
  <si>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</si>
  <si>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</si>
  <si>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</si>
  <si>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</si>
  <si>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</si>
  <si>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</si>
  <si>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</si>
  <si>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</si>
  <si>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</si>
  <si>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</si>
  <si>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</si>
  <si>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</si>
  <si>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</si>
  <si>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</si>
  <si>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</si>
  <si>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</si>
  <si>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</si>
  <si>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</si>
  <si>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</si>
  <si>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</si>
  <si>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</si>
  <si>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</si>
  <si>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</si>
  <si>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</si>
  <si>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</si>
  <si>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</si>
  <si>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</si>
  <si>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</si>
  <si>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</si>
  <si>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</si>
  <si>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</si>
  <si>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</si>
  <si>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</si>
  <si>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</si>
  <si>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</si>
  <si>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</si>
  <si>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</si>
  <si>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</si>
  <si>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</si>
  <si>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</si>
  <si>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</si>
  <si>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</si>
  <si>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</si>
  <si>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</si>
  <si>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</si>
  <si>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</si>
  <si>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</si>
  <si>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</si>
  <si>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</si>
  <si>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</si>
  <si>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</si>
  <si>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</si>
  <si>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</si>
  <si>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</si>
  <si>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</si>
  <si>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</si>
  <si>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</si>
  <si>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</si>
  <si>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</si>
  <si>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</si>
  <si>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</si>
  <si>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</si>
  <si>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</si>
  <si>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</si>
  <si>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</si>
  <si>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</si>
  <si>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</si>
  <si>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</si>
  <si>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</si>
  <si>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</si>
  <si>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</si>
  <si>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</si>
  <si>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</si>
  <si>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</si>
  <si>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</si>
  <si>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</si>
  <si>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</si>
  <si>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</si>
  <si>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</si>
  <si>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</si>
  <si>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</si>
  <si>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</si>
  <si>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</si>
  <si>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</si>
  <si>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</si>
  <si>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</si>
  <si>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</si>
  <si>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</si>
  <si>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</si>
  <si>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</si>
  <si>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</si>
  <si>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</si>
  <si>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</si>
  <si>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</si>
  <si>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</si>
  <si>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</si>
  <si>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</si>
  <si>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</si>
  <si>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</si>
  <si>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</si>
  <si>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</si>
  <si>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</si>
  <si>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</si>
  <si>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</si>
  <si>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</si>
  <si>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</si>
  <si>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</si>
  <si>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</si>
  <si>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</si>
  <si>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</si>
  <si>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</si>
  <si>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</si>
  <si>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</si>
  <si>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</si>
  <si>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</si>
  <si>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</si>
  <si>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</si>
  <si>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</si>
  <si>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</si>
  <si>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</si>
  <si>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</si>
  <si>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</si>
  <si>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</si>
  <si>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</si>
  <si>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</si>
  <si>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</si>
  <si>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</si>
  <si>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</si>
  <si>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</si>
  <si>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</si>
  <si>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</si>
  <si>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</si>
  <si>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</si>
  <si>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</si>
  <si>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</si>
  <si>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</si>
  <si>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</si>
  <si>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</si>
  <si>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</si>
  <si>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</si>
  <si>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</si>
  <si>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</si>
  <si>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</si>
  <si>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</si>
  <si>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</si>
  <si>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</si>
  <si>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</si>
  <si>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</si>
  <si>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</si>
  <si>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</si>
  <si>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</si>
  <si>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</si>
  <si>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</si>
  <si>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</si>
  <si>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</si>
  <si>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</si>
  <si>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</si>
  <si>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</si>
  <si>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</si>
  <si>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</si>
  <si>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</si>
  <si>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</si>
  <si>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</si>
  <si>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</si>
  <si>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</si>
  <si>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</si>
  <si>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</si>
  <si>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</si>
  <si>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</si>
  <si>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</si>
  <si>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</si>
  <si>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</si>
  <si>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</si>
  <si>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</si>
  <si>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</si>
  <si>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</si>
  <si>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</si>
  <si>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</si>
  <si>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</si>
  <si>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</si>
  <si>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</si>
  <si>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</si>
  <si>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</si>
  <si>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</si>
  <si>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</si>
  <si>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</si>
  <si>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</si>
  <si>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</si>
  <si>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</si>
  <si>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</si>
  <si>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</si>
  <si>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</si>
  <si>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</si>
  <si>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</si>
  <si>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</si>
  <si>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</si>
  <si>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</si>
  <si>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</si>
  <si>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</si>
  <si>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</si>
  <si>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</si>
  <si>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</si>
  <si>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</si>
  <si>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</si>
  <si>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</si>
  <si>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</si>
  <si>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</si>
  <si>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</si>
  <si>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</si>
  <si>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</si>
  <si>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</si>
  <si>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</si>
  <si>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</si>
  <si>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</si>
  <si>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</si>
  <si>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</si>
  <si>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</si>
  <si>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</si>
  <si>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</si>
  <si>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</si>
  <si>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</si>
  <si>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</si>
  <si>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</si>
  <si>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</si>
  <si>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</si>
  <si>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</si>
  <si>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</si>
  <si>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</si>
  <si>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</si>
  <si>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</si>
  <si>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</si>
  <si>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</si>
  <si>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</si>
  <si>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</si>
  <si>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</si>
  <si>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</si>
  <si>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</si>
  <si>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</si>
  <si>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</si>
  <si>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</si>
  <si>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</si>
  <si>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</si>
  <si>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</si>
  <si>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</si>
  <si>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</si>
  <si>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</si>
  <si>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</si>
  <si>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</si>
  <si>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</si>
  <si>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</si>
  <si>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</si>
  <si>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</si>
  <si>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</si>
  <si>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</si>
  <si>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</si>
  <si>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</si>
  <si>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</si>
  <si>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</si>
  <si>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</si>
  <si>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</si>
  <si>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</si>
  <si>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</si>
  <si>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</si>
  <si>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</si>
  <si>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</si>
  <si>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</si>
  <si>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</si>
  <si>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</si>
  <si>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</si>
  <si>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</si>
  <si>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</si>
  <si>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</si>
  <si>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</si>
  <si>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</si>
  <si>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</si>
  <si>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</si>
  <si>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</si>
  <si>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</si>
  <si>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</si>
  <si>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</si>
  <si>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</si>
  <si>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</si>
  <si>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</si>
  <si>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</si>
  <si>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</si>
  <si>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</si>
  <si>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</si>
  <si>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</si>
  <si>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</si>
  <si>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</si>
  <si>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</si>
  <si>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</si>
  <si>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</si>
  <si>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</si>
  <si>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</si>
  <si>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</si>
  <si>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</si>
  <si>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</si>
  <si>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</si>
  <si>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</si>
  <si>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</si>
  <si>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</si>
  <si>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</si>
  <si>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</si>
  <si>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</si>
  <si>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</si>
  <si>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</si>
  <si>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</si>
  <si>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</si>
  <si>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</si>
  <si>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</si>
  <si>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</si>
  <si>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</si>
  <si>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</si>
  <si>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</si>
  <si>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</si>
  <si>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</si>
  <si>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</si>
  <si>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</si>
  <si>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</si>
  <si>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</si>
  <si>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</si>
  <si>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</si>
  <si>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</si>
  <si>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</si>
  <si>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</si>
  <si>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</si>
  <si>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</si>
  <si>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</si>
  <si>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</si>
  <si>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</si>
  <si>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</si>
  <si>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</si>
  <si>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</si>
  <si>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</si>
  <si>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</si>
  <si>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</si>
  <si>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</si>
  <si>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</si>
  <si>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</si>
  <si>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</si>
  <si>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</si>
  <si>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</si>
  <si>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</si>
  <si>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</si>
  <si>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</si>
  <si>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</si>
  <si>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</si>
  <si>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</si>
  <si>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</si>
  <si>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</si>
  <si>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</si>
  <si>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</si>
  <si>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</si>
  <si>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</si>
  <si>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</si>
  <si>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</si>
  <si>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</si>
  <si>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</si>
  <si>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</si>
  <si>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</si>
  <si>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</si>
  <si>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</si>
  <si>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</si>
  <si>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</si>
  <si>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</si>
  <si>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</si>
  <si>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</si>
  <si>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</si>
  <si>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</si>
  <si>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</si>
  <si>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</si>
  <si>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</si>
  <si>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</si>
  <si>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</si>
  <si>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</si>
  <si>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</si>
  <si>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</si>
  <si>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</si>
  <si>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</si>
  <si>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</si>
  <si>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</si>
  <si>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</si>
  <si>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</si>
  <si>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</si>
  <si>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</si>
  <si>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</si>
  <si>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</si>
  <si>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</si>
  <si>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</si>
  <si>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</si>
  <si>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</si>
  <si>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</si>
  <si>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</si>
  <si>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</si>
  <si>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</si>
  <si>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</si>
  <si>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</si>
  <si>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</si>
  <si>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</si>
  <si>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</si>
  <si>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</si>
  <si>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</si>
  <si>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</si>
  <si>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</si>
  <si>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</si>
  <si>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</si>
  <si>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</si>
  <si>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</si>
  <si>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</si>
  <si>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</si>
  <si>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</si>
  <si>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</si>
  <si>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</si>
  <si>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</si>
  <si>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</si>
  <si>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</si>
  <si>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</si>
  <si>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</si>
  <si>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</si>
  <si>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</si>
  <si>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</si>
  <si>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</si>
  <si>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</si>
  <si>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</si>
  <si>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</si>
  <si>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</si>
  <si>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</si>
  <si>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</si>
  <si>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</si>
  <si>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</si>
  <si>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</si>
  <si>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</si>
  <si>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</si>
  <si>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</si>
  <si>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</si>
  <si>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</si>
  <si>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</si>
  <si>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</si>
  <si>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</si>
  <si>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</si>
  <si>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</si>
  <si>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</si>
  <si>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</si>
  <si>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</si>
  <si>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</si>
  <si>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</si>
  <si>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</si>
  <si>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</si>
  <si>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</si>
  <si>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</si>
  <si>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</si>
  <si>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</si>
  <si>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</si>
  <si>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</si>
  <si>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</si>
  <si>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</si>
  <si>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</si>
  <si>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</si>
  <si>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</si>
  <si>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</si>
  <si>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</si>
  <si>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</si>
  <si>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</si>
  <si>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</si>
  <si>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</si>
  <si>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</si>
  <si>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</si>
  <si>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</si>
  <si>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</si>
  <si>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</si>
  <si>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</si>
  <si>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</si>
  <si>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</si>
  <si>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</si>
  <si>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</si>
  <si>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</si>
  <si>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</si>
  <si>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</si>
  <si>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</si>
  <si>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</si>
  <si>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</si>
  <si>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</si>
  <si>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</si>
  <si>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</si>
  <si>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</si>
  <si>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</si>
  <si>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</si>
  <si>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</si>
  <si>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</si>
  <si>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</si>
  <si>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</si>
  <si>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</si>
  <si>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</si>
  <si>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</si>
  <si>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</si>
  <si>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</si>
  <si>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</si>
  <si>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</si>
  <si>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</si>
  <si>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</si>
  <si>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</si>
  <si>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</si>
  <si>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</si>
  <si>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</si>
  <si>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</si>
  <si>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</si>
  <si>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</si>
  <si>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</si>
  <si>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</si>
  <si>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</si>
  <si>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</si>
  <si>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</si>
  <si>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</si>
  <si>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</si>
  <si>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</si>
  <si>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</si>
  <si>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</si>
  <si>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</si>
  <si>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</si>
  <si>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</si>
  <si>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</si>
  <si>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</si>
  <si>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</si>
  <si>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</si>
  <si>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</si>
  <si>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</si>
  <si>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</si>
  <si>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</si>
  <si>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</si>
  <si>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</si>
  <si>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</si>
  <si>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</si>
  <si>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</si>
  <si>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</si>
  <si>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</si>
  <si>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</si>
  <si>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</si>
  <si>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</si>
  <si>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</si>
  <si>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</si>
  <si>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</si>
  <si>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</si>
  <si>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</si>
  <si>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</si>
  <si>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</si>
  <si>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</si>
  <si>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</si>
  <si>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</si>
  <si>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</si>
  <si>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</si>
  <si>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</si>
  <si>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</si>
  <si>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</si>
  <si>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</si>
  <si>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</si>
  <si>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</si>
  <si>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</si>
  <si>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</si>
  <si>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</si>
  <si>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</si>
  <si>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</si>
  <si>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</si>
  <si>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</si>
  <si>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</si>
  <si>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</si>
  <si>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</si>
  <si>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</si>
  <si>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</si>
  <si>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</si>
  <si>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</si>
  <si>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</si>
  <si>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</si>
  <si>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</si>
  <si>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</si>
  <si>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</si>
  <si>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</si>
  <si>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</si>
  <si>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</si>
  <si>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</si>
  <si>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</si>
  <si>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</si>
  <si>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</si>
  <si>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</si>
  <si>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</si>
  <si>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</si>
  <si>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</si>
  <si>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</si>
  <si>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</si>
  <si>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</si>
  <si>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</si>
  <si>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</si>
  <si>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</si>
  <si>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</si>
  <si>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</si>
  <si>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</si>
  <si>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</si>
  <si>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</si>
  <si>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</si>
  <si>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</si>
  <si>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</si>
  <si>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</si>
  <si>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</si>
  <si>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</si>
  <si>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</si>
  <si>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</si>
  <si>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</si>
  <si>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</si>
  <si>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</si>
  <si>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</si>
  <si>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</si>
  <si>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</si>
  <si>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</si>
  <si>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</si>
  <si>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</si>
  <si>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</si>
  <si>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</si>
  <si>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</si>
  <si>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</si>
  <si>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</si>
  <si>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</si>
  <si>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</si>
  <si>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</si>
  <si>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</si>
  <si>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</si>
  <si>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</si>
  <si>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</si>
  <si>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</si>
  <si>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</si>
  <si>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</si>
  <si>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</si>
  <si>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</si>
  <si>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</si>
  <si>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</si>
  <si>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</si>
  <si>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</si>
  <si>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</si>
  <si>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</si>
  <si>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</si>
  <si>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</si>
  <si>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</si>
  <si>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</si>
  <si>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</si>
  <si>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</si>
  <si>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</si>
  <si>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</si>
  <si>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</si>
  <si>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</si>
  <si>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</si>
  <si>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</si>
  <si>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</si>
  <si>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</si>
  <si>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</si>
  <si>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</si>
  <si>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</si>
  <si>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</si>
  <si>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</si>
  <si>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</si>
  <si>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</si>
  <si>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</si>
  <si>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</si>
  <si>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</si>
  <si>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</si>
  <si>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</si>
  <si>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</si>
  <si>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</si>
  <si>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</si>
  <si>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</si>
  <si>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</si>
  <si>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</si>
  <si>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</si>
  <si>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</si>
  <si>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</si>
  <si>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</si>
  <si>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</si>
  <si>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</si>
  <si>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</si>
  <si>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</si>
  <si>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</si>
  <si>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</si>
  <si>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</si>
  <si>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</si>
  <si>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</si>
  <si>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</si>
  <si>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</si>
  <si>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</si>
  <si>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</si>
  <si>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</si>
  <si>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</si>
  <si>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</si>
  <si>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</si>
  <si>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</si>
  <si>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</si>
  <si>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</si>
  <si>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</si>
  <si>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</si>
  <si>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</si>
  <si>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</si>
  <si>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</si>
  <si>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</si>
  <si>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</si>
  <si>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</si>
  <si>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</si>
  <si>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</si>
  <si>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</si>
  <si>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</si>
  <si>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</si>
  <si>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</si>
  <si>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</si>
  <si>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</si>
  <si>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</si>
  <si>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</si>
  <si>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</si>
  <si>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</si>
  <si>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</si>
  <si>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</si>
  <si>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</si>
  <si>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</si>
  <si>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</si>
  <si>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</si>
  <si>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</si>
  <si>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</si>
  <si>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</si>
  <si>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</si>
  <si>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</si>
  <si>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</si>
  <si>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</si>
  <si>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</si>
  <si>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</si>
  <si>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</si>
  <si>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</si>
  <si>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</si>
  <si>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</si>
  <si>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</si>
  <si>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</si>
  <si>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</si>
  <si>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</si>
  <si>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</si>
  <si>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</si>
  <si>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</si>
  <si>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</si>
  <si>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</si>
  <si>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</si>
  <si>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</si>
  <si>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</si>
  <si>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</si>
  <si>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</si>
  <si>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</si>
  <si>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</si>
  <si>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</si>
  <si>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</si>
  <si>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</si>
  <si>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</si>
  <si>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</si>
  <si>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</si>
  <si>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</si>
  <si>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</si>
  <si>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</si>
  <si>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</si>
  <si>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</si>
  <si>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</si>
  <si>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</si>
  <si>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</si>
  <si>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</si>
  <si>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</si>
  <si>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</si>
  <si>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</si>
  <si>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</si>
  <si>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</si>
  <si>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</si>
  <si>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</si>
  <si>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</si>
  <si>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</si>
  <si>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</si>
  <si>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</si>
  <si>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</si>
  <si>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</si>
  <si>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</si>
  <si>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</si>
  <si>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</si>
  <si>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</si>
  <si>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</si>
  <si>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</si>
  <si>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</si>
  <si>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</si>
  <si>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</si>
  <si>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</si>
  <si>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</si>
  <si>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</si>
  <si>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</si>
  <si>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</si>
  <si>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</si>
  <si>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</si>
  <si>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</si>
  <si>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</si>
  <si>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</si>
  <si>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</si>
  <si>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</si>
  <si>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</si>
  <si>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</si>
  <si>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</si>
  <si>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</si>
  <si>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</si>
  <si>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</si>
  <si>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</si>
  <si>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</si>
  <si>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</si>
  <si>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</si>
  <si>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</si>
  <si>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</si>
  <si>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</si>
  <si>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</si>
  <si>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</si>
  <si>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</si>
  <si>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</si>
  <si>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</si>
  <si>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</si>
  <si>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</si>
  <si>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</si>
  <si>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</si>
  <si>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</si>
  <si>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</si>
  <si>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</si>
  <si>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</si>
  <si>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</si>
  <si>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</si>
  <si>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</si>
  <si>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</si>
  <si>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</si>
  <si>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</si>
  <si>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</si>
  <si>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</si>
  <si>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</si>
  <si>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</si>
  <si>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</si>
  <si>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</si>
  <si>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</si>
  <si>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</si>
  <si>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</si>
  <si>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</si>
  <si>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</si>
  <si>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</si>
  <si>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</si>
  <si>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</si>
  <si>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</si>
  <si>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</si>
  <si>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</si>
  <si>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</si>
  <si>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</si>
  <si>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</si>
  <si>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</si>
  <si>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</si>
  <si>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</si>
  <si>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</si>
  <si>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</si>
  <si>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</si>
  <si>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</si>
  <si>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</si>
  <si>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</si>
  <si>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</si>
  <si>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</si>
  <si>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</si>
  <si>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</si>
  <si>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</si>
  <si>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</si>
  <si>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</si>
  <si>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</si>
  <si>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</si>
  <si>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</si>
  <si>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</si>
  <si>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</si>
  <si>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</si>
  <si>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</si>
  <si>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</si>
  <si>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</si>
  <si>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</si>
  <si>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</si>
  <si>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</si>
  <si>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</si>
  <si>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</si>
  <si>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</si>
  <si>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</si>
  <si>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</si>
  <si>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</si>
  <si>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</si>
  <si>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</si>
  <si>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</si>
  <si>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</si>
  <si>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</si>
  <si>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</si>
  <si>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</si>
  <si>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</si>
  <si>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</si>
  <si>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</si>
  <si>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</si>
  <si>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</si>
  <si>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</si>
  <si>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</si>
  <si>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</si>
  <si>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</si>
  <si>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</si>
  <si>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</si>
  <si>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</si>
  <si>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</si>
  <si>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</si>
  <si>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</si>
  <si>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</si>
  <si>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</si>
  <si>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</si>
  <si>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</si>
  <si>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</si>
  <si>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</si>
  <si>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</si>
  <si>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</si>
  <si>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</si>
  <si>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</si>
  <si>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</si>
  <si>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</si>
  <si>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</si>
  <si>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</si>
  <si>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</si>
  <si>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</si>
  <si>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</si>
  <si>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</si>
  <si>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</si>
  <si>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</si>
  <si>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</si>
  <si>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</si>
  <si>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</si>
  <si>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</si>
  <si>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</si>
  <si>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</si>
  <si>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</si>
  <si>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</si>
  <si>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</si>
  <si>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</si>
  <si>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</si>
  <si>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</si>
  <si>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</si>
  <si>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</si>
  <si>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</si>
  <si>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</si>
  <si>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</si>
  <si>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</si>
  <si>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</si>
  <si>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</si>
  <si>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</si>
  <si>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</si>
  <si>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</si>
  <si>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</si>
  <si>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</si>
  <si>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</si>
  <si>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</si>
  <si>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</si>
  <si>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</si>
  <si>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</si>
  <si>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</si>
  <si>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</si>
  <si>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</si>
  <si>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</si>
  <si>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</si>
  <si>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</si>
  <si>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</si>
  <si>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</si>
  <si>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</si>
  <si>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</si>
  <si>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</si>
  <si>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</si>
  <si>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</si>
  <si>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</si>
  <si>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</si>
  <si>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</si>
  <si>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</si>
  <si>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</si>
  <si>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</si>
  <si>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</si>
  <si>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</si>
  <si>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</si>
  <si>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</si>
  <si>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</si>
  <si>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</si>
  <si>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</si>
  <si>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</si>
  <si>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</si>
  <si>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</si>
  <si>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</si>
  <si>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</si>
  <si>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</si>
  <si>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</si>
  <si>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</si>
  <si>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</si>
  <si>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</si>
  <si>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</si>
  <si>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</si>
  <si>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</si>
  <si>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</si>
  <si>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</si>
  <si>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</si>
  <si>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</si>
  <si>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</si>
  <si>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</si>
  <si>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</si>
  <si>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</si>
  <si>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</si>
  <si>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</si>
  <si>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</si>
  <si>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</si>
  <si>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</si>
  <si>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</si>
  <si>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</si>
  <si>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</si>
  <si>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</si>
  <si>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</si>
  <si>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</si>
  <si>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</si>
  <si>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</si>
  <si>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</si>
  <si>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</si>
  <si>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</si>
  <si>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</si>
  <si>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</si>
  <si>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</si>
  <si>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</si>
  <si>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</si>
  <si>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</si>
  <si>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</si>
  <si>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</si>
  <si>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</si>
  <si>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</si>
  <si>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</si>
  <si>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</si>
  <si>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</si>
  <si>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</si>
  <si>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</si>
  <si>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</si>
  <si>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</si>
  <si>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</si>
  <si>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</si>
  <si>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</si>
  <si>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</si>
  <si>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</si>
  <si>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</si>
  <si>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</si>
  <si>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</si>
  <si>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</si>
  <si>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</si>
  <si>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</si>
  <si>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</si>
  <si>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</si>
  <si>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</si>
  <si>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</si>
  <si>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</si>
  <si>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</si>
  <si>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</si>
  <si>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</si>
  <si>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</si>
  <si>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</si>
  <si>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</si>
  <si>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</si>
  <si>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</si>
  <si>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</si>
  <si>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</si>
  <si>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</si>
  <si>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</si>
  <si>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</si>
  <si>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</si>
  <si>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</si>
  <si>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</si>
  <si>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</si>
  <si>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</si>
  <si>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</si>
  <si>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</si>
  <si>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</si>
  <si>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</si>
  <si>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</si>
  <si>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</si>
  <si>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</si>
  <si>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</si>
  <si>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</si>
  <si>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</si>
  <si>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</si>
  <si>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</si>
  <si>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</si>
  <si>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</si>
  <si>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</si>
  <si>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</si>
  <si>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</si>
  <si>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</si>
  <si>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</si>
  <si>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</si>
  <si>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</si>
  <si>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</si>
  <si>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</si>
  <si>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</si>
  <si>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</si>
  <si>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</si>
  <si>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</si>
  <si>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</si>
  <si>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</si>
  <si>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</si>
  <si>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</si>
  <si>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</si>
  <si>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</si>
  <si>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</si>
  <si>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</si>
  <si>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</si>
  <si>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</si>
  <si>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</si>
  <si>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</si>
  <si>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</si>
  <si>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</si>
  <si>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</si>
  <si>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</si>
  <si>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</si>
  <si>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</si>
  <si>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</si>
  <si>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</si>
  <si>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</si>
  <si>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</si>
  <si>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</si>
  <si>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</si>
  <si>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</si>
  <si>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</si>
  <si>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</si>
  <si>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</si>
  <si>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</si>
  <si>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</si>
  <si>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</si>
  <si>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</si>
  <si>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</si>
  <si>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</si>
  <si>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</si>
  <si>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</si>
  <si>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</si>
  <si>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</si>
  <si>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</si>
  <si>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</si>
  <si>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</si>
  <si>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</si>
  <si>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</si>
  <si>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</si>
  <si>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</si>
  <si>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</si>
  <si>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</si>
  <si>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</si>
  <si>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</si>
  <si>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</si>
  <si>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</si>
  <si>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</si>
  <si>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</si>
  <si>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</si>
  <si>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</si>
  <si>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</si>
  <si>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</si>
  <si>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</si>
  <si>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</si>
  <si>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</si>
  <si>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</si>
  <si>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</si>
  <si>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</si>
  <si>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</si>
  <si>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</si>
  <si>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</si>
  <si>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</si>
  <si>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</si>
  <si>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</si>
  <si>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</si>
  <si>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</si>
  <si>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</si>
  <si>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</si>
  <si>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</si>
  <si>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</si>
  <si>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</si>
  <si>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</si>
  <si>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</si>
  <si>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</si>
  <si>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</si>
  <si>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</si>
  <si>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</si>
  <si>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</si>
  <si>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</si>
  <si>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</si>
  <si>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</si>
  <si>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</si>
  <si>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</si>
  <si>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</si>
  <si>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</si>
  <si>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</si>
  <si>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</si>
  <si>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</si>
  <si>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</si>
  <si>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</si>
  <si>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</si>
  <si>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</si>
  <si>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</si>
  <si>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</si>
  <si>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</si>
  <si>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</si>
  <si>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</si>
  <si>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</si>
  <si>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</si>
  <si>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</si>
  <si>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</si>
  <si>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</si>
  <si>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</si>
  <si>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</si>
  <si>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</si>
  <si>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</si>
  <si>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</si>
  <si>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</si>
  <si>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</si>
  <si>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</si>
  <si>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</si>
  <si>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</si>
  <si>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</si>
  <si>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</si>
  <si>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</si>
  <si>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</si>
  <si>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</si>
  <si>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</si>
  <si>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</si>
  <si>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</si>
  <si>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</si>
  <si>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</si>
  <si>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</si>
  <si>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</si>
  <si>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</si>
  <si>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</si>
  <si>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</si>
  <si>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</si>
  <si>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</si>
  <si>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</si>
  <si>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</si>
  <si>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</si>
  <si>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</si>
  <si>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</si>
  <si>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</si>
  <si>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</si>
  <si>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</si>
  <si>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</si>
  <si>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</si>
  <si>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</si>
  <si>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</si>
  <si>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</si>
  <si>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</si>
  <si>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</si>
  <si>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</si>
  <si>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</si>
  <si>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</si>
  <si>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</si>
  <si>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</si>
  <si>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</si>
  <si>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</si>
  <si>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</si>
  <si>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</si>
  <si>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</si>
  <si>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</si>
  <si>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</si>
  <si>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</si>
  <si>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</si>
  <si>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</si>
  <si>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</si>
  <si>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</si>
  <si>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</si>
  <si>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</si>
  <si>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</si>
  <si>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</si>
  <si>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</si>
  <si>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</si>
  <si>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</si>
  <si>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</si>
  <si>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</si>
  <si>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</si>
  <si>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</si>
  <si>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</si>
  <si>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</si>
  <si>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</si>
  <si>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</si>
  <si>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</si>
  <si>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</si>
  <si>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</si>
  <si>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</si>
  <si>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</si>
  <si>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</si>
  <si>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</si>
  <si>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</si>
  <si>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</si>
  <si>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</si>
  <si>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</si>
  <si>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</si>
  <si>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</si>
  <si>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</si>
  <si>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</si>
  <si>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</si>
  <si>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</si>
  <si>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</si>
  <si>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</si>
  <si>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</si>
  <si>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</si>
  <si>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</si>
  <si>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</si>
  <si>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</si>
  <si>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</si>
  <si>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</si>
  <si>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</si>
  <si>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</si>
  <si>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</si>
  <si>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</si>
  <si>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</si>
  <si>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</si>
  <si>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</si>
  <si>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</si>
  <si>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</si>
  <si>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</si>
  <si>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</si>
  <si>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</si>
  <si>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</si>
  <si>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</si>
  <si>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</si>
  <si>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</si>
  <si>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</si>
  <si>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</si>
  <si>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</si>
  <si>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</si>
  <si>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</si>
  <si>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</si>
  <si>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</si>
  <si>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</si>
  <si>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</si>
  <si>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</si>
  <si>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</si>
  <si>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</si>
  <si>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</si>
  <si>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</si>
  <si>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</si>
  <si>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</si>
  <si>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</si>
  <si>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</si>
  <si>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</si>
  <si>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</si>
  <si>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</si>
  <si>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</si>
  <si>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</si>
  <si>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</si>
  <si>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</si>
  <si>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</si>
  <si>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</si>
  <si>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</si>
  <si>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</si>
  <si>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</si>
  <si>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</si>
  <si>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</si>
  <si>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</si>
  <si>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</si>
  <si>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</si>
  <si>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</si>
  <si>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</si>
  <si>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</si>
  <si>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</si>
  <si>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</si>
  <si>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</si>
  <si>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</si>
  <si>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</si>
  <si>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</si>
  <si>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</si>
  <si>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</si>
  <si>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</si>
  <si>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</si>
  <si>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</si>
  <si>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</si>
  <si>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</si>
  <si>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</si>
  <si>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</si>
  <si>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</si>
  <si>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</si>
  <si>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</si>
  <si>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</si>
  <si>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</si>
  <si>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</si>
  <si>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</si>
  <si>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</si>
  <si>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</si>
  <si>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</si>
  <si>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</si>
  <si>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</si>
  <si>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</si>
  <si>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</si>
  <si>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</si>
  <si>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</si>
  <si>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</si>
  <si>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</si>
  <si>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</si>
  <si>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</si>
  <si>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</si>
  <si>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</si>
  <si>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</si>
  <si>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</si>
  <si>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</si>
  <si>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</si>
  <si>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</si>
  <si>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</si>
  <si>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</si>
  <si>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</si>
  <si>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</si>
  <si>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</si>
  <si>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</si>
  <si>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</si>
  <si>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</si>
  <si>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</si>
  <si>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</si>
  <si>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</si>
  <si>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</si>
  <si>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</si>
  <si>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</si>
  <si>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</si>
  <si>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</si>
  <si>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</si>
  <si>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</si>
  <si>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</si>
  <si>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</si>
  <si>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</si>
  <si>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</si>
  <si>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</si>
  <si>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</si>
  <si>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</si>
  <si>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</si>
  <si>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</si>
  <si>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</si>
  <si>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</si>
  <si>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</si>
  <si>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</si>
  <si>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</si>
  <si>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</si>
  <si>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</si>
  <si>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</si>
  <si>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</si>
  <si>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</si>
  <si>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</si>
  <si>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</si>
  <si>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</si>
  <si>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</si>
  <si>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</si>
  <si>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</si>
  <si>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</si>
  <si>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</si>
  <si>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</si>
  <si>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</si>
  <si>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</si>
  <si>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</si>
  <si>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</si>
  <si>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</si>
  <si>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</si>
  <si>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</si>
  <si>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</si>
  <si>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</si>
  <si>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</si>
  <si>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</si>
  <si>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</si>
  <si>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</si>
  <si>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</si>
  <si>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</si>
  <si>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</si>
  <si>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</si>
  <si>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</si>
  <si>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</si>
  <si>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</si>
  <si>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</si>
  <si>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</si>
  <si>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</si>
  <si>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</si>
  <si>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</si>
  <si>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</si>
  <si>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</si>
  <si>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</si>
  <si>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</si>
  <si>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</si>
  <si>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</si>
  <si>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</si>
  <si>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</si>
  <si>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</si>
  <si>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</si>
  <si>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</si>
  <si>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</si>
  <si>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</si>
  <si>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</si>
  <si>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</si>
  <si>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</si>
  <si>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</si>
  <si>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</si>
  <si>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</si>
  <si>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</si>
  <si>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</si>
  <si>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</si>
  <si>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</si>
  <si>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</si>
  <si>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</si>
  <si>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</si>
  <si>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</si>
  <si>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</si>
  <si>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</si>
  <si>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</si>
  <si>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</si>
  <si>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</si>
  <si>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</si>
  <si>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</si>
  <si>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</si>
  <si>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</si>
  <si>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</si>
  <si>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</si>
  <si>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</si>
  <si>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</si>
  <si>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</si>
  <si>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</si>
  <si>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</si>
  <si>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</si>
  <si>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</si>
  <si>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</si>
  <si>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</si>
  <si>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</si>
  <si>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</si>
  <si>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</si>
  <si>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</si>
  <si>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</si>
  <si>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</si>
  <si>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</si>
  <si>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</si>
  <si>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</si>
  <si>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</si>
  <si>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</si>
  <si>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</si>
  <si>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</si>
  <si>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</si>
  <si>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</si>
  <si>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</si>
  <si>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</si>
  <si>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</si>
  <si>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</si>
  <si>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</si>
  <si>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</si>
  <si>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</si>
  <si>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</si>
  <si>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</si>
  <si>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</si>
  <si>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</si>
  <si>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</si>
  <si>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</si>
  <si>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</si>
  <si>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</si>
  <si>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</si>
  <si>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</si>
  <si>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</si>
  <si>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</si>
  <si>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</si>
  <si>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</si>
  <si>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</si>
  <si>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</si>
  <si>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</si>
  <si>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</si>
  <si>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</si>
  <si>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</si>
  <si>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</si>
  <si>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</si>
  <si>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</si>
  <si>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</si>
  <si>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</si>
  <si>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</si>
  <si>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</si>
  <si>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</si>
  <si>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</si>
  <si>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</si>
  <si>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</si>
  <si>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</si>
  <si>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</si>
  <si>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</si>
  <si>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</si>
  <si>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</si>
  <si>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</si>
  <si>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</si>
  <si>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</si>
  <si>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</si>
  <si>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</si>
  <si>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</si>
  <si>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</si>
  <si>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</si>
  <si>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</si>
  <si>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</si>
  <si>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</si>
  <si>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</si>
  <si>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</si>
  <si>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</si>
  <si>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</si>
  <si>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</si>
  <si>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</si>
  <si>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</si>
  <si>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</si>
  <si>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</si>
  <si>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</si>
  <si>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</si>
  <si>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</si>
  <si>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</si>
  <si>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</si>
  <si>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</si>
  <si>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</si>
  <si>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</si>
  <si>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</si>
  <si>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</si>
  <si>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</si>
  <si>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</si>
  <si>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</si>
  <si>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</si>
  <si>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</si>
  <si>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</si>
  <si>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</si>
  <si>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</si>
  <si>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</si>
  <si>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</si>
  <si>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</si>
  <si>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</si>
  <si>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</si>
  <si>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</si>
  <si>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</si>
  <si>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</si>
  <si>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</si>
  <si>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</si>
  <si>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</si>
  <si>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</si>
  <si>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</si>
  <si>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</si>
  <si>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</si>
  <si>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</si>
  <si>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</si>
  <si>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</si>
  <si>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</si>
  <si>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</si>
  <si>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</si>
  <si>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</si>
  <si>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</si>
  <si>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</si>
  <si>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</si>
  <si>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</si>
  <si>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</si>
  <si>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</si>
  <si>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</si>
  <si>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</si>
  <si>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</si>
  <si>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</si>
  <si>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</si>
  <si>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</si>
  <si>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</si>
  <si>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</si>
  <si>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</si>
  <si>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</si>
  <si>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</si>
  <si>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</si>
  <si>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</si>
  <si>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</si>
  <si>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</si>
  <si>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</si>
  <si>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</si>
  <si>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</si>
  <si>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</si>
  <si>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</si>
  <si>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</si>
  <si>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</si>
  <si>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</si>
  <si>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</si>
  <si>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</si>
  <si>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</si>
  <si>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</si>
  <si>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</si>
  <si>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</si>
  <si>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</si>
  <si>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</si>
  <si>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</si>
  <si>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</si>
  <si>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</si>
  <si>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</si>
  <si>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</si>
  <si>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</si>
  <si>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</si>
  <si>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</si>
  <si>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</si>
  <si>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</si>
  <si>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</si>
  <si>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</si>
  <si>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</si>
  <si>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</si>
  <si>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</si>
  <si>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</si>
  <si>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</si>
  <si>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</si>
  <si>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</si>
  <si>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</si>
  <si>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</si>
  <si>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</si>
  <si>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</si>
  <si>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</si>
  <si>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</si>
  <si>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</si>
  <si>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</si>
  <si>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</si>
  <si>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</si>
  <si>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</si>
  <si>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</si>
  <si>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</si>
  <si>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</si>
  <si>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</si>
  <si>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</si>
  <si>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</si>
  <si>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</si>
  <si>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</si>
  <si>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</si>
  <si>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</si>
  <si>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</si>
  <si>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</si>
  <si>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</si>
  <si>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</si>
  <si>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</si>
  <si>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</si>
  <si>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</si>
  <si>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</si>
  <si>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</si>
  <si>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</si>
  <si>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</si>
  <si>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</si>
  <si>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</si>
  <si>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</si>
  <si>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</si>
  <si>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</si>
  <si>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</si>
  <si>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</si>
  <si>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</si>
  <si>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</si>
  <si>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</si>
  <si>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</si>
  <si>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</si>
  <si>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</si>
  <si>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</si>
  <si>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</si>
  <si>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</si>
  <si>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</si>
  <si>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</si>
  <si>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</si>
  <si>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</si>
  <si>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</si>
  <si>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</si>
  <si>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</si>
  <si>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</si>
  <si>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</si>
  <si>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</si>
  <si>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</si>
  <si>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</si>
  <si>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</si>
  <si>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</si>
  <si>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</si>
  <si>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</si>
  <si>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</si>
  <si>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</si>
  <si>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</si>
  <si>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</si>
  <si>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</si>
  <si>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</si>
  <si>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</si>
  <si>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</si>
  <si>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</si>
  <si>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</si>
  <si>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</si>
  <si>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</si>
  <si>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</si>
  <si>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</si>
  <si>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</si>
  <si>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</si>
  <si>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</si>
  <si>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</si>
  <si>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</si>
  <si>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</si>
  <si>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</si>
  <si>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</si>
  <si>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</si>
  <si>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</si>
  <si>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</si>
  <si>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</si>
  <si>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</si>
  <si>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</si>
  <si>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</si>
  <si>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</si>
  <si>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</si>
  <si>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</si>
  <si>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</si>
  <si>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</si>
  <si>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</si>
  <si>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</si>
  <si>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</si>
  <si>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</si>
  <si>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</si>
  <si>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</si>
  <si>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</si>
  <si>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</si>
  <si>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</si>
  <si>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</si>
  <si>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</si>
  <si>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</si>
  <si>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</si>
  <si>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</si>
  <si>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</si>
  <si>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</si>
  <si>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</si>
  <si>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</si>
  <si>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</si>
  <si>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</si>
  <si>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</si>
  <si>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</si>
  <si>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</si>
  <si>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</si>
  <si>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</si>
  <si>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</si>
  <si>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</si>
  <si>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</si>
  <si>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</si>
  <si>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</si>
  <si>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</si>
  <si>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</si>
  <si>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</si>
  <si>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</si>
  <si>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</si>
  <si>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</si>
  <si>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</si>
  <si>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</si>
  <si>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</si>
  <si>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</si>
  <si>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</si>
  <si>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</si>
  <si>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</si>
  <si>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</si>
  <si>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</si>
  <si>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</si>
  <si>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</si>
  <si>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</si>
  <si>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</si>
  <si>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</si>
  <si>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</si>
  <si>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</si>
  <si>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</si>
  <si>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</si>
  <si>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</si>
  <si>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</si>
  <si>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</si>
  <si>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</si>
  <si>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</si>
  <si>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</si>
  <si>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</si>
  <si>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</si>
  <si>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</si>
  <si>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</si>
  <si>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</si>
  <si>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</si>
  <si>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</si>
  <si>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</si>
  <si>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</si>
  <si>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</si>
  <si>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</si>
  <si>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</si>
  <si>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</si>
  <si>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</si>
  <si>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</si>
  <si>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</si>
  <si>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</si>
  <si>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</si>
  <si>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</si>
  <si>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</si>
  <si>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</si>
  <si>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</si>
  <si>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</si>
  <si>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</si>
  <si>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</si>
  <si>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</si>
  <si>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</si>
  <si>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</si>
  <si>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</si>
  <si>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</si>
  <si>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</si>
  <si>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</si>
  <si>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</si>
  <si>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</si>
  <si>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</si>
  <si>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</si>
  <si>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</si>
  <si>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</si>
  <si>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</si>
  <si>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</si>
  <si>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</si>
  <si>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</si>
  <si>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</si>
  <si>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</si>
  <si>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</si>
  <si>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</si>
  <si>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</si>
  <si>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</si>
  <si>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</si>
  <si>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</si>
  <si>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</si>
  <si>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</si>
  <si>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</si>
  <si>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</si>
  <si>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</si>
  <si>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</si>
  <si>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</si>
  <si>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</si>
  <si>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</si>
  <si>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</si>
  <si>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</si>
  <si>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</si>
  <si>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</si>
  <si>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</si>
  <si>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</si>
  <si>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</si>
  <si>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</si>
  <si>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</si>
  <si>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</si>
  <si>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</si>
  <si>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</si>
  <si>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</si>
  <si>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</si>
  <si>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</si>
  <si>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</si>
  <si>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</si>
  <si>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</si>
  <si>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</si>
  <si>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</si>
  <si>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</si>
  <si>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</si>
  <si>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</si>
  <si>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</si>
  <si>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</si>
  <si>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</si>
  <si>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</si>
  <si>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</si>
  <si>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</si>
  <si>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</si>
  <si>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</si>
  <si>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</si>
  <si>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</si>
  <si>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</si>
  <si>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</si>
  <si>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</si>
  <si>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</si>
  <si>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</si>
  <si>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</si>
  <si>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</si>
  <si>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</si>
  <si>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</si>
  <si>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</si>
  <si>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</si>
  <si>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</si>
  <si>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</si>
  <si>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</si>
  <si>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</si>
  <si>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</si>
  <si>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</si>
  <si>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</si>
  <si>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</si>
  <si>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</si>
  <si>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</si>
  <si>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</si>
  <si>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</si>
  <si>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</si>
  <si>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</si>
  <si>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</si>
  <si>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</si>
  <si>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</si>
  <si>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</si>
  <si>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</si>
  <si>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</si>
  <si>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</si>
  <si>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</si>
  <si>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</si>
  <si>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</si>
  <si>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</si>
  <si>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</si>
  <si>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</si>
  <si>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</si>
  <si>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</si>
  <si>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</si>
  <si>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</si>
  <si>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</si>
  <si>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</si>
  <si>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</si>
  <si>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</si>
  <si>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</si>
  <si>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</si>
  <si>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</si>
  <si>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</si>
  <si>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</si>
  <si>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</si>
  <si>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</si>
  <si>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</si>
  <si>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</si>
  <si>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</si>
  <si>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</si>
  <si>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</si>
  <si>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</si>
  <si>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</si>
  <si>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</si>
  <si>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</si>
  <si>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</si>
  <si>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</si>
  <si>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</si>
  <si>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</si>
  <si>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</si>
  <si>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</si>
  <si>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</si>
  <si>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</si>
  <si>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</si>
  <si>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</si>
  <si>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</si>
  <si>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</si>
  <si>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</si>
  <si>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</si>
  <si>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</si>
  <si>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</si>
  <si>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</si>
  <si>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</si>
  <si>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</si>
  <si>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</si>
  <si>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</si>
  <si>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</si>
  <si>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</si>
  <si>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</si>
  <si>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</si>
  <si>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</si>
  <si>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</si>
  <si>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</si>
  <si>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</si>
  <si>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</si>
  <si>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</si>
  <si>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</si>
  <si>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</si>
  <si>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</si>
  <si>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</si>
  <si>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</si>
  <si>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</si>
  <si>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</si>
  <si>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</si>
  <si>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</si>
  <si>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</si>
  <si>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</si>
  <si>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</si>
  <si>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</si>
  <si>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</si>
  <si>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</si>
  <si>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</si>
  <si>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</si>
  <si>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</si>
  <si>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</si>
  <si>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</si>
  <si>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</si>
  <si>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</si>
  <si>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</si>
  <si>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</si>
  <si>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</si>
  <si>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</si>
  <si>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</si>
  <si>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</si>
  <si>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</si>
  <si>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</si>
  <si>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</si>
  <si>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</si>
  <si>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</si>
  <si>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</si>
  <si>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</si>
  <si>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</si>
  <si>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</si>
  <si>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</si>
  <si>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</si>
  <si>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</si>
  <si>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</si>
  <si>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</si>
  <si>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</si>
  <si>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</si>
  <si>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</si>
  <si>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</si>
  <si>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</si>
  <si>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</si>
  <si>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</si>
  <si>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</si>
  <si>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</si>
  <si>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</si>
  <si>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</si>
  <si>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</si>
  <si>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</si>
  <si>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</si>
  <si>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</si>
  <si>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</si>
  <si>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</si>
  <si>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</si>
  <si>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</si>
  <si>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</si>
  <si>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</si>
  <si>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</si>
  <si>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</si>
  <si>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</si>
  <si>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</si>
  <si>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</si>
  <si>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</si>
  <si>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</si>
  <si>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</si>
  <si>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</si>
  <si>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</si>
  <si>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</si>
  <si>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</si>
  <si>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</si>
  <si>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</si>
  <si>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</si>
  <si>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</si>
  <si>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</si>
  <si>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</si>
  <si>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</si>
  <si>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</si>
  <si>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</si>
  <si>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</si>
  <si>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</si>
  <si>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</si>
  <si>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</si>
  <si>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</si>
  <si>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</si>
  <si>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</si>
  <si>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</si>
  <si>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</si>
  <si>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</si>
  <si>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</si>
  <si>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</si>
  <si>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</si>
  <si>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</si>
  <si>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</si>
  <si>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</si>
  <si>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</si>
  <si>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</si>
  <si>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</si>
  <si>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</si>
  <si>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</si>
  <si>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</si>
  <si>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</si>
  <si>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</si>
  <si>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</si>
  <si>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</si>
  <si>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</si>
  <si>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</si>
  <si>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</si>
  <si>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</si>
  <si>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</si>
  <si>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</si>
  <si>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</si>
  <si>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</si>
  <si>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</si>
  <si>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</si>
  <si>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</si>
  <si>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</si>
  <si>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</si>
  <si>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</si>
  <si>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</si>
  <si>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</si>
  <si>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</si>
  <si>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</si>
  <si>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</si>
  <si>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</si>
  <si>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</si>
  <si>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</si>
  <si>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</si>
  <si>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</si>
  <si>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</si>
  <si>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</si>
  <si>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</si>
  <si>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</si>
  <si>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</si>
  <si>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</si>
  <si>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</si>
  <si>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</si>
  <si>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</si>
  <si>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</si>
  <si>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</si>
  <si>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</si>
  <si>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</si>
  <si>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</si>
  <si>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</si>
  <si>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</si>
  <si>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</si>
  <si>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</si>
  <si>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</si>
  <si>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</si>
  <si>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</si>
  <si>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</si>
  <si>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</si>
  <si>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</si>
  <si>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</si>
  <si>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</si>
  <si>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</si>
  <si>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</si>
  <si>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</si>
  <si>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</si>
  <si>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</si>
  <si>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</si>
  <si>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</si>
  <si>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</si>
  <si>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</si>
  <si>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</si>
  <si>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</si>
  <si>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</si>
  <si>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</si>
  <si>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</si>
  <si>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</si>
  <si>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</si>
  <si>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</si>
  <si>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</si>
  <si>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</si>
  <si>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</si>
  <si>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</si>
  <si>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</si>
  <si>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</si>
  <si>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</si>
  <si>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</si>
  <si>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</si>
  <si>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</si>
  <si>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</si>
  <si>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</si>
  <si>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</si>
  <si>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</si>
  <si>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</si>
  <si>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</si>
  <si>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</si>
  <si>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</si>
  <si>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</si>
  <si>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</si>
  <si>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</si>
  <si>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</si>
  <si>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</si>
  <si>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</si>
  <si>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</si>
  <si>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</si>
  <si>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</si>
  <si>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</si>
  <si>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</si>
  <si>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</si>
  <si>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</si>
  <si>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</si>
  <si>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</si>
  <si>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</si>
  <si>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</si>
  <si>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</si>
  <si>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</si>
  <si>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</si>
  <si>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</si>
  <si>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</si>
  <si>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</si>
  <si>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</si>
  <si>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</si>
  <si>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</si>
  <si>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</si>
  <si>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</si>
  <si>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</si>
  <si>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</si>
  <si>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</si>
  <si>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</si>
  <si>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</si>
  <si>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</si>
  <si>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</si>
  <si>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</si>
  <si>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</si>
  <si>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</si>
  <si>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</si>
  <si>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</si>
  <si>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</si>
  <si>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</si>
  <si>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</si>
  <si>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</si>
  <si>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</si>
  <si>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</si>
  <si>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</si>
  <si>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</si>
  <si>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</si>
  <si>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</si>
  <si>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</si>
  <si>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</si>
  <si>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</si>
  <si>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</si>
  <si>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</si>
  <si>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</si>
  <si>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</si>
  <si>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</si>
  <si>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</si>
  <si>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</si>
  <si>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</si>
  <si>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</si>
  <si>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</si>
  <si>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</si>
  <si>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</si>
  <si>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</si>
  <si>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</si>
  <si>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</si>
  <si>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</si>
  <si>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</si>
  <si>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</si>
  <si>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</si>
  <si>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</si>
  <si>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</si>
  <si>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</si>
  <si>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</si>
  <si>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</si>
  <si>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</si>
  <si>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</si>
  <si>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</si>
  <si>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</si>
  <si>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</si>
  <si>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</si>
  <si>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</si>
  <si>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</si>
  <si>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</si>
  <si>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</si>
  <si>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</si>
  <si>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</si>
  <si>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</si>
  <si>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</si>
  <si>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</si>
  <si>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</si>
  <si>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</si>
  <si>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</si>
  <si>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</si>
  <si>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</si>
  <si>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</si>
  <si>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</si>
  <si>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</si>
  <si>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</si>
  <si>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</si>
  <si>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</si>
  <si>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</si>
  <si>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</si>
  <si>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</si>
  <si>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</si>
  <si>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</si>
  <si>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</si>
  <si>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</si>
  <si>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</si>
  <si>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</si>
  <si>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</si>
  <si>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</si>
  <si>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</si>
  <si>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</si>
  <si>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</si>
  <si>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</si>
  <si>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</si>
  <si>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</si>
  <si>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</si>
  <si>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</si>
  <si>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</si>
  <si>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</si>
  <si>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</si>
  <si>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</si>
  <si>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</si>
  <si>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</si>
  <si>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</si>
  <si>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</si>
  <si>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</si>
  <si>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</si>
  <si>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</si>
  <si>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</si>
  <si>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</si>
  <si>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</si>
  <si>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</si>
  <si>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</si>
  <si>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</si>
  <si>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</si>
  <si>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</si>
  <si>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</si>
  <si>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</si>
  <si>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</si>
  <si>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</si>
  <si>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</si>
  <si>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</si>
  <si>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</si>
  <si>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</si>
  <si>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</si>
  <si>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</si>
  <si>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</si>
  <si>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</si>
  <si>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</si>
  <si>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</si>
  <si>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</si>
  <si>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</si>
  <si>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</si>
  <si>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</si>
  <si>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</si>
  <si>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</si>
  <si>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</si>
  <si>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</si>
  <si>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</si>
  <si>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</si>
  <si>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</si>
  <si>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</si>
  <si>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</si>
  <si>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</si>
  <si>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</si>
  <si>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</si>
  <si>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</si>
  <si>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</si>
  <si>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</si>
  <si>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</si>
  <si>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</si>
  <si>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</si>
  <si>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</si>
  <si>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</si>
  <si>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</si>
  <si>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</si>
  <si>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</si>
  <si>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</si>
  <si>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</si>
  <si>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</si>
  <si>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</si>
  <si>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</si>
  <si>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</si>
  <si>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</si>
  <si>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</si>
  <si>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</si>
  <si>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</si>
  <si>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</si>
  <si>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</si>
  <si>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</si>
  <si>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</si>
  <si>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</si>
  <si>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</si>
  <si>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</si>
  <si>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</si>
  <si>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</si>
  <si>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</si>
  <si>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</si>
  <si>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</si>
  <si>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</si>
  <si>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</si>
  <si>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</si>
  <si>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</si>
  <si>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</si>
  <si>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</si>
  <si>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</si>
  <si>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</si>
  <si>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</si>
  <si>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</si>
  <si>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</si>
  <si>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</si>
  <si>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</si>
  <si>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</si>
  <si>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</si>
  <si>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</si>
  <si>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</si>
  <si>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</si>
  <si>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</si>
  <si>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</si>
  <si>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</si>
  <si>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</si>
  <si>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</si>
  <si>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</si>
  <si>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</si>
  <si>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</si>
  <si>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</si>
  <si>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</si>
  <si>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</si>
  <si>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</si>
  <si>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</si>
  <si>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</si>
  <si>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</si>
  <si>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</si>
  <si>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</si>
  <si>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</si>
  <si>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</si>
  <si>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</si>
  <si>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</si>
  <si>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</si>
  <si>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</si>
  <si>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</si>
  <si>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</si>
  <si>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</si>
  <si>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</si>
  <si>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</si>
  <si>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</si>
  <si>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</si>
  <si>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</si>
  <si>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</si>
  <si>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</si>
  <si>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</si>
  <si>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</si>
  <si>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</si>
  <si>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</si>
  <si>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</si>
  <si>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</si>
  <si>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</si>
  <si>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</si>
  <si>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</si>
  <si>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</si>
  <si>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</si>
  <si>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</si>
  <si>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</si>
  <si>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</si>
  <si>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</si>
  <si>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</si>
  <si>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</si>
  <si>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</si>
  <si>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</si>
  <si>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</si>
  <si>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</si>
  <si>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</si>
  <si>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</si>
  <si>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</si>
  <si>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</si>
  <si>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</si>
  <si>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</si>
  <si>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</si>
  <si>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</si>
  <si>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</si>
  <si>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</si>
  <si>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</si>
  <si>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</si>
  <si>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</si>
  <si>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</si>
  <si>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</si>
  <si>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</si>
  <si>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</si>
  <si>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</si>
  <si>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</si>
  <si>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</si>
  <si>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</si>
  <si>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</si>
  <si>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</si>
  <si>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</si>
  <si>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</si>
  <si>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</si>
  <si>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</si>
  <si>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</si>
  <si>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</si>
  <si>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</si>
  <si>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</si>
  <si>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</si>
  <si>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</si>
  <si>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</si>
  <si>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</si>
  <si>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</si>
  <si>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</si>
  <si>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</si>
  <si>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</si>
  <si>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</si>
  <si>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</si>
  <si>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</si>
  <si>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</si>
  <si>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</si>
  <si>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</si>
  <si>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</si>
  <si>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</si>
  <si>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</si>
  <si>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</si>
  <si>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</si>
  <si>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</si>
  <si>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</si>
  <si>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</si>
  <si>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</si>
  <si>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</si>
  <si>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</si>
  <si>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</si>
  <si>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</si>
  <si>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</si>
  <si>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</si>
  <si>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</si>
  <si>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</si>
  <si>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</si>
  <si>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</si>
  <si>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</si>
  <si>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</si>
  <si>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</si>
  <si>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</si>
  <si>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</si>
  <si>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</si>
  <si>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</si>
  <si>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</si>
  <si>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</si>
  <si>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</si>
  <si>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</si>
  <si>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</si>
  <si>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</si>
  <si>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</si>
  <si>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</si>
  <si>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</si>
  <si>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</si>
  <si>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</si>
  <si>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</si>
  <si>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</si>
  <si>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</si>
  <si>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</si>
  <si>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</si>
  <si>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</si>
  <si>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</si>
  <si>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</si>
  <si>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</si>
  <si>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</si>
  <si>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</si>
  <si>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</si>
  <si>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</si>
  <si>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</si>
  <si>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</si>
  <si>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</si>
  <si>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</si>
  <si>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</si>
  <si>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</si>
  <si>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</si>
  <si>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</si>
  <si>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</si>
  <si>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</si>
  <si>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</si>
  <si>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</si>
  <si>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</si>
  <si>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</si>
  <si>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</si>
  <si>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</si>
  <si>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</si>
  <si>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</si>
  <si>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</si>
  <si>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</si>
  <si>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</si>
  <si>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</si>
  <si>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</si>
  <si>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</si>
  <si>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</si>
  <si>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</si>
  <si>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</si>
  <si>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</si>
  <si>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</si>
  <si>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</si>
  <si>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</si>
  <si>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</si>
  <si>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</si>
  <si>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</si>
  <si>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</si>
  <si>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</si>
  <si>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</si>
  <si>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</si>
  <si>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</si>
  <si>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</si>
  <si>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</si>
  <si>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</si>
  <si>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</si>
  <si>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</si>
  <si>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</si>
  <si>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</si>
  <si>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</si>
  <si>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</si>
  <si>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</si>
  <si>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</si>
  <si>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</si>
  <si>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</si>
  <si>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</si>
  <si>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</si>
  <si>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</si>
  <si>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</si>
  <si>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</si>
  <si>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</si>
  <si>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</si>
  <si>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</si>
  <si>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</si>
  <si>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</si>
  <si>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</si>
  <si>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</si>
  <si>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</si>
  <si>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</si>
  <si>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</si>
  <si>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</si>
  <si>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</si>
  <si>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</si>
  <si>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</si>
  <si>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</si>
  <si>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</si>
  <si>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</si>
  <si>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</si>
  <si>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</si>
  <si>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</si>
  <si>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</si>
  <si>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</si>
  <si>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</si>
  <si>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</si>
  <si>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</si>
  <si>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</si>
  <si>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</si>
  <si>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</si>
  <si>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</si>
  <si>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</si>
  <si>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</si>
  <si>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</si>
  <si>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</si>
  <si>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</si>
  <si>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</si>
  <si>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</si>
  <si>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</si>
  <si>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</si>
  <si>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</si>
  <si>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</si>
  <si>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</si>
  <si>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</si>
  <si>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</si>
  <si>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</si>
  <si>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</si>
  <si>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</si>
  <si>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</si>
  <si>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</si>
  <si>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</si>
  <si>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</si>
  <si>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</si>
  <si>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</si>
  <si>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</si>
  <si>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</si>
  <si>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</si>
  <si>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</si>
  <si>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</si>
  <si>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</si>
  <si>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</si>
  <si>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</si>
  <si>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</si>
  <si>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</si>
  <si>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</si>
  <si>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</si>
  <si>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</si>
  <si>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</si>
  <si>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</si>
  <si>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</si>
  <si>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</si>
  <si>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</si>
  <si>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</si>
  <si>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</si>
  <si>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</si>
  <si>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</si>
  <si>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</si>
  <si>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</si>
  <si>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</si>
  <si>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</si>
  <si>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</si>
  <si>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</si>
  <si>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</si>
  <si>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</si>
  <si>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</si>
  <si>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</si>
  <si>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</si>
  <si>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</si>
  <si>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</si>
  <si>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</si>
  <si>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</si>
  <si>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</si>
  <si>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</si>
  <si>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</si>
  <si>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</si>
  <si>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</si>
  <si>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</si>
  <si>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</si>
  <si>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</si>
  <si>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</si>
  <si>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</si>
  <si>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</si>
  <si>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</si>
  <si>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</si>
  <si>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</si>
  <si>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</si>
  <si>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</si>
  <si>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</si>
  <si>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</si>
  <si>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</si>
  <si>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</si>
  <si>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</si>
  <si>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</si>
  <si>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</si>
  <si>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</si>
  <si>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</si>
  <si>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</si>
  <si>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</si>
  <si>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</si>
  <si>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</si>
  <si>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</si>
  <si>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</si>
  <si>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</si>
  <si>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</si>
  <si>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</si>
  <si>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</si>
  <si>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</si>
  <si>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</si>
  <si>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</si>
  <si>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</si>
  <si>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</si>
  <si>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</si>
  <si>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</si>
  <si>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</si>
  <si>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</si>
  <si>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</si>
  <si>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</si>
  <si>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</si>
  <si>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</si>
  <si>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</si>
  <si>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</si>
  <si>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</si>
  <si>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</si>
  <si>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</si>
  <si>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</si>
  <si>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</si>
  <si>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</si>
  <si>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</si>
  <si>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</si>
  <si>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</si>
  <si>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</si>
  <si>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</si>
  <si>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</si>
  <si>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</si>
  <si>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</si>
  <si>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</si>
  <si>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</si>
  <si>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</si>
  <si>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</si>
  <si>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</si>
  <si>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</si>
  <si>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</si>
  <si>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</si>
  <si>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</si>
  <si>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</si>
  <si>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</si>
  <si>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</si>
  <si>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</si>
  <si>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</si>
  <si>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</si>
  <si>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</si>
  <si>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</si>
  <si>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</si>
  <si>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</si>
  <si>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</si>
  <si>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</si>
  <si>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</si>
  <si>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</si>
  <si>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</si>
  <si>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</si>
  <si>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</si>
  <si>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</si>
  <si>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</si>
  <si>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</si>
  <si>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</si>
  <si>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</si>
  <si>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</si>
  <si>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</si>
  <si>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</si>
  <si>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</si>
  <si>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</si>
  <si>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</si>
  <si>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</si>
  <si>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</si>
  <si>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</si>
  <si>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</si>
  <si>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</si>
  <si>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</si>
  <si>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</si>
  <si>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</si>
  <si>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</si>
  <si>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</si>
  <si>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</si>
  <si>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</si>
  <si>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</si>
  <si>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</si>
  <si>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</si>
  <si>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</si>
  <si>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</si>
  <si>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</si>
  <si>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</si>
  <si>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</si>
  <si>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</si>
  <si>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</si>
  <si>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</si>
  <si>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</si>
  <si>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</si>
  <si>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</si>
  <si>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</si>
  <si>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</si>
  <si>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</si>
  <si>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</si>
  <si>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</si>
  <si>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</si>
  <si>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</si>
  <si>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</si>
  <si>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</si>
  <si>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</si>
  <si>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</si>
  <si>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</si>
  <si>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</si>
  <si>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</si>
  <si>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</si>
  <si>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</si>
  <si>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</si>
  <si>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</si>
  <si>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</si>
  <si>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</si>
  <si>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</si>
  <si>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</si>
  <si>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</si>
  <si>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</si>
  <si>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</si>
  <si>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</si>
  <si>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</si>
  <si>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</si>
  <si>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</si>
  <si>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</si>
  <si>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</si>
  <si>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</si>
  <si>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</si>
  <si>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</si>
  <si>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</si>
  <si>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</si>
  <si>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</si>
  <si>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</si>
  <si>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</si>
  <si>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</si>
  <si>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</si>
  <si>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</si>
  <si>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</si>
  <si>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</si>
  <si>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</si>
  <si>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</si>
  <si>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</si>
  <si>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</si>
  <si>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</si>
  <si>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</si>
  <si>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</si>
  <si>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</si>
  <si>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</si>
  <si>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</si>
  <si>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</si>
  <si>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</si>
  <si>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</si>
  <si>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</si>
  <si>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</si>
  <si>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</si>
  <si>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</si>
  <si>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</si>
  <si>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</si>
  <si>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</si>
  <si>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</si>
  <si>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</si>
  <si>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</si>
  <si>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</si>
  <si>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</si>
  <si>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</si>
  <si>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</si>
  <si>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</si>
  <si>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</si>
  <si>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</si>
  <si>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</si>
  <si>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</si>
  <si>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</si>
  <si>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</si>
  <si>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</si>
  <si>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</si>
  <si>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</si>
  <si>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</si>
  <si>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</si>
  <si>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</si>
  <si>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</si>
  <si>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</si>
  <si>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</si>
  <si>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</si>
  <si>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</si>
  <si>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</si>
  <si>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</si>
  <si>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</si>
  <si>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</si>
  <si>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</si>
  <si>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</si>
  <si>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</si>
  <si>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</si>
  <si>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</si>
  <si>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</si>
  <si>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</si>
  <si>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</si>
  <si>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</si>
  <si>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</si>
  <si>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</si>
  <si>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</si>
  <si>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</si>
  <si>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</si>
  <si>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</si>
  <si>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</si>
  <si>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</si>
  <si>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</si>
  <si>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</si>
  <si>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</si>
  <si>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</si>
  <si>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</si>
  <si>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</si>
  <si>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</si>
  <si>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</si>
  <si>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</si>
  <si>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</si>
  <si>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</si>
  <si>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</si>
  <si>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</si>
  <si>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</si>
  <si>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</si>
  <si>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</si>
  <si>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</si>
  <si>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</si>
  <si>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</si>
  <si>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</si>
  <si>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</si>
  <si>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</si>
  <si>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</si>
  <si>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</si>
  <si>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</si>
  <si>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</si>
  <si>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</si>
  <si>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</si>
  <si>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</si>
  <si>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</si>
  <si>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</si>
  <si>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</si>
  <si>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</si>
  <si>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</si>
  <si>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</si>
  <si>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</si>
  <si>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</si>
  <si>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</si>
  <si>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</si>
  <si>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</si>
  <si>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</si>
  <si>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</si>
  <si>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</si>
  <si>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</si>
  <si>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</si>
  <si>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</si>
  <si>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</si>
  <si>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</si>
  <si>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</si>
  <si>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</si>
  <si>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</si>
  <si>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</si>
  <si>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</si>
  <si>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</si>
  <si>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</si>
  <si>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</si>
  <si>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</si>
  <si>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</si>
  <si>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</si>
  <si>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</si>
  <si>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</si>
  <si>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</si>
  <si>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</si>
  <si>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</si>
  <si>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</si>
  <si>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</si>
  <si>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</si>
  <si>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</si>
  <si>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</si>
  <si>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</si>
  <si>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</si>
  <si>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</si>
  <si>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</si>
  <si>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</si>
  <si>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</si>
  <si>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</si>
  <si>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</si>
  <si>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</si>
  <si>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</si>
  <si>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</si>
  <si>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</si>
  <si>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</si>
  <si>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</si>
  <si>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</si>
  <si>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</si>
  <si>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</si>
  <si>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</si>
  <si>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</si>
  <si>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</si>
  <si>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</si>
  <si>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</si>
  <si>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</si>
  <si>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</si>
  <si>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</si>
  <si>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</si>
  <si>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</si>
  <si>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</si>
  <si>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</si>
  <si>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</si>
  <si>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</si>
  <si>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</si>
  <si>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</si>
  <si>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</si>
  <si>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</si>
  <si>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</si>
  <si>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</si>
  <si>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</si>
  <si>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</si>
  <si>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</si>
  <si>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</si>
  <si>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</si>
  <si>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</si>
  <si>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</si>
  <si>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</si>
  <si>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</si>
  <si>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</si>
  <si>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</si>
  <si>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</si>
  <si>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</si>
  <si>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</si>
  <si>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</si>
  <si>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</si>
  <si>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</si>
  <si>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</si>
  <si>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</si>
  <si>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</si>
  <si>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</si>
  <si>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</si>
  <si>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</si>
  <si>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</si>
  <si>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</si>
  <si>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</si>
  <si>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</si>
  <si>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</si>
  <si>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</si>
  <si>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</si>
  <si>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</si>
  <si>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</si>
  <si>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</si>
  <si>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</si>
  <si>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</si>
  <si>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</si>
  <si>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</si>
  <si>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</si>
  <si>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</si>
  <si>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</si>
  <si>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</si>
  <si>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</si>
  <si>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</si>
  <si>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</si>
  <si>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</si>
  <si>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</si>
  <si>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</si>
  <si>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</si>
  <si>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</si>
  <si>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</si>
  <si>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</si>
  <si>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</si>
  <si>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</si>
  <si>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</si>
  <si>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</si>
  <si>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</si>
  <si>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</si>
  <si>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</si>
  <si>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</si>
  <si>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</si>
  <si>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</si>
  <si>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</si>
  <si>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</si>
  <si>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</si>
  <si>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</si>
  <si>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</si>
  <si>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</si>
  <si>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</si>
  <si>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</si>
  <si>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</si>
  <si>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</si>
  <si>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</si>
  <si>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</si>
  <si>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</si>
  <si>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</si>
  <si>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</si>
  <si>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</si>
  <si>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</si>
  <si>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</si>
  <si>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</si>
  <si>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</si>
  <si>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</si>
  <si>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</si>
  <si>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</si>
  <si>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</si>
  <si>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</si>
  <si>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</si>
  <si>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</si>
  <si>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</si>
  <si>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</si>
  <si>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</si>
  <si>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</si>
  <si>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</si>
  <si>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</si>
  <si>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</si>
  <si>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</si>
  <si>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</si>
  <si>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</si>
  <si>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</si>
  <si>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</si>
  <si>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</si>
  <si>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</si>
  <si>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</si>
  <si>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</si>
  <si>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</si>
  <si>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</si>
  <si>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</si>
  <si>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</si>
  <si>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</si>
  <si>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</si>
  <si>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</si>
  <si>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</si>
  <si>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</si>
  <si>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</si>
  <si>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</si>
  <si>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</si>
  <si>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</si>
  <si>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</si>
  <si>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</si>
  <si>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</si>
  <si>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</si>
  <si>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</si>
  <si>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</si>
  <si>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</si>
  <si>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</si>
  <si>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</si>
  <si>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</si>
  <si>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</si>
  <si>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</si>
  <si>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</si>
  <si>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</si>
  <si>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</si>
  <si>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</si>
  <si>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</si>
  <si>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</si>
  <si>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</si>
  <si>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</si>
  <si>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</si>
  <si>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</si>
  <si>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</si>
  <si>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</si>
  <si>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</si>
  <si>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</si>
  <si>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</si>
  <si>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</si>
  <si>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</si>
  <si>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</si>
  <si>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</si>
  <si>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</si>
  <si>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</si>
  <si>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</si>
  <si>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</si>
  <si>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</si>
  <si>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</si>
  <si>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</si>
  <si>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</si>
  <si>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</si>
  <si>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</si>
  <si>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</si>
  <si>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</si>
  <si>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</si>
  <si>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</si>
  <si>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</si>
  <si>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</si>
  <si>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</si>
  <si>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</si>
  <si>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</si>
  <si>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</si>
  <si>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</si>
  <si>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</si>
  <si>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</si>
  <si>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</si>
  <si>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</si>
  <si>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</si>
  <si>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</si>
  <si>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</si>
  <si>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</si>
  <si>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</si>
  <si>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</si>
  <si>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</si>
  <si>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</si>
  <si>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</si>
  <si>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</si>
  <si>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</si>
  <si>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</si>
  <si>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</si>
  <si>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</si>
  <si>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</si>
  <si>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</si>
  <si>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</si>
  <si>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</si>
  <si>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</si>
  <si>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</si>
  <si>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</si>
  <si>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</si>
  <si>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</si>
  <si>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</si>
  <si>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</si>
  <si>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</si>
  <si>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</si>
  <si>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</si>
  <si>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</si>
  <si>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</si>
  <si>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</si>
  <si>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</si>
  <si>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</si>
  <si>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</si>
  <si>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</si>
  <si>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</si>
  <si>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</si>
  <si>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</si>
  <si>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</si>
  <si>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</si>
  <si>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</si>
  <si>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</si>
  <si>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</si>
  <si>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</si>
  <si>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</si>
  <si>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</si>
  <si>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</si>
  <si>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</si>
  <si>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</si>
  <si>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</si>
  <si>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</si>
  <si>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</si>
  <si>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</si>
  <si>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</si>
  <si>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</si>
  <si>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</si>
  <si>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</si>
  <si>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</si>
  <si>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</si>
  <si>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</si>
  <si>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</si>
  <si>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</si>
  <si>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</si>
  <si>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</si>
  <si>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</si>
  <si>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</si>
  <si>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</si>
  <si>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</si>
  <si>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</si>
  <si>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</si>
  <si>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</si>
  <si>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</si>
  <si>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</si>
  <si>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</si>
  <si>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</si>
  <si>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</si>
  <si>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</si>
  <si>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</si>
  <si>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</si>
  <si>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</si>
  <si>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</si>
  <si>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</si>
  <si>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</si>
  <si>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</si>
  <si>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</si>
  <si>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</si>
  <si>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</si>
  <si>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</si>
  <si>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</si>
  <si>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</si>
  <si>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</si>
  <si>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</si>
  <si>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</si>
  <si>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</si>
  <si>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</si>
  <si>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</si>
  <si>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</si>
  <si>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</si>
  <si>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</si>
  <si>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</si>
  <si>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</si>
  <si>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</si>
  <si>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</si>
  <si>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</si>
  <si>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</si>
  <si>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</si>
  <si>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</si>
  <si>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</si>
  <si>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</si>
  <si>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</si>
  <si>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</si>
  <si>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</si>
  <si>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</si>
  <si>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</si>
  <si>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</si>
  <si>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</si>
  <si>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</si>
  <si>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</si>
  <si>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</si>
  <si>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</si>
  <si>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</si>
  <si>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</si>
  <si>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</si>
  <si>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</si>
  <si>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</si>
  <si>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</si>
  <si>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</si>
  <si>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</si>
  <si>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</si>
  <si>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</si>
  <si>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</si>
  <si>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</si>
  <si>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</si>
  <si>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</si>
  <si>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</si>
  <si>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</si>
  <si>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</si>
  <si>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</si>
  <si>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</si>
  <si>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</si>
  <si>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</si>
  <si>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</si>
  <si>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</si>
  <si>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</si>
  <si>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</si>
  <si>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</si>
  <si>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</si>
  <si>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</si>
  <si>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</si>
  <si>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</si>
  <si>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</si>
  <si>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</si>
  <si>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</si>
  <si>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</si>
  <si>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</si>
  <si>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</si>
  <si>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</si>
  <si>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</si>
  <si>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</si>
  <si>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</si>
  <si>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</si>
  <si>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</si>
  <si>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</si>
  <si>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</si>
  <si>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</si>
  <si>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</si>
  <si>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</si>
  <si>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</si>
  <si>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</si>
  <si>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</si>
  <si>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</si>
  <si>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</si>
  <si>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</si>
  <si>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</si>
  <si>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</si>
  <si>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</si>
  <si>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</si>
  <si>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</si>
  <si>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</si>
  <si>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</si>
  <si>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</si>
  <si>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</si>
  <si>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</si>
  <si>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</si>
  <si>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</si>
  <si>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</si>
  <si>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</si>
  <si>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</si>
  <si>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</si>
  <si>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</si>
  <si>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</si>
  <si>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</si>
  <si>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</si>
  <si>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</si>
  <si>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</si>
  <si>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</si>
  <si>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</si>
  <si>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</si>
  <si>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</si>
  <si>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</si>
  <si>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</si>
  <si>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</si>
  <si>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</si>
  <si>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</si>
  <si>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</si>
  <si>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</si>
  <si>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</si>
  <si>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</si>
  <si>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</si>
  <si>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</si>
  <si>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</si>
  <si>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</si>
  <si>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</si>
  <si>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</si>
  <si>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</si>
  <si>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</si>
  <si>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</si>
  <si>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</si>
  <si>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</si>
  <si>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</si>
  <si>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</si>
  <si>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</si>
  <si>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</si>
  <si>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</si>
  <si>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</si>
  <si>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</si>
  <si>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</si>
  <si>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</si>
  <si>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</si>
  <si>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</si>
  <si>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</si>
  <si>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</si>
  <si>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</si>
  <si>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</si>
  <si>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</si>
  <si>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</si>
  <si>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</si>
  <si>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</si>
  <si>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</si>
  <si>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</si>
  <si>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</si>
  <si>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</si>
  <si>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</si>
  <si>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</si>
  <si>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</si>
  <si>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</si>
  <si>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</si>
  <si>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</si>
  <si>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</si>
  <si>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</si>
  <si>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</si>
  <si>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</si>
  <si>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</si>
  <si>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</si>
  <si>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</si>
  <si>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</si>
  <si>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</si>
  <si>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</si>
  <si>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</si>
  <si>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</si>
  <si>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</si>
  <si>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</si>
  <si>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</si>
  <si>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</si>
  <si>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</si>
  <si>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</si>
  <si>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</si>
  <si>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</si>
  <si>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</si>
  <si>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</si>
  <si>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</si>
  <si>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</si>
  <si>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</si>
  <si>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</si>
  <si>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</si>
  <si>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</si>
  <si>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</si>
  <si>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</si>
  <si>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</si>
  <si>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</si>
  <si>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</si>
  <si>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</si>
  <si>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</si>
  <si>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</si>
  <si>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</si>
  <si>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</si>
  <si>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</si>
  <si>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</si>
  <si>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</si>
  <si>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</si>
  <si>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</si>
  <si>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</si>
  <si>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</si>
  <si>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</si>
  <si>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</si>
  <si>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</si>
  <si>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</si>
  <si>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</si>
  <si>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</si>
  <si>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</si>
  <si>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</si>
  <si>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</si>
  <si>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</si>
  <si>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</si>
  <si>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</si>
  <si>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</si>
  <si>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</si>
  <si>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</si>
  <si>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</si>
  <si>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</si>
  <si>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</si>
  <si>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</si>
  <si>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</si>
  <si>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</si>
  <si>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</si>
  <si>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</si>
  <si>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</si>
  <si>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</si>
  <si>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</si>
  <si>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</si>
  <si>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</si>
  <si>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</si>
  <si>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</si>
  <si>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</si>
  <si>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</si>
  <si>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</si>
  <si>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</si>
  <si>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</si>
  <si>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</si>
  <si>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</si>
  <si>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</si>
  <si>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</si>
  <si>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</si>
  <si>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</si>
  <si>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</si>
  <si>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</si>
  <si>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</si>
  <si>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</si>
  <si>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</si>
  <si>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</si>
  <si>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</si>
  <si>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</si>
  <si>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</si>
  <si>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</si>
  <si>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</si>
  <si>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</si>
  <si>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</si>
  <si>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</si>
  <si>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</si>
  <si>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</si>
  <si>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</si>
  <si>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</si>
  <si>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</si>
  <si>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</si>
  <si>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</si>
  <si>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</si>
  <si>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</si>
  <si>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</si>
  <si>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</si>
  <si>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</si>
  <si>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</si>
  <si>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</si>
  <si>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</si>
  <si>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</si>
  <si>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</si>
  <si>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</si>
  <si>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</si>
  <si>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</si>
  <si>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</si>
  <si>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</si>
  <si>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</si>
  <si>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</si>
  <si>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</si>
  <si>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</si>
  <si>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</si>
  <si>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</si>
  <si>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</si>
  <si>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</si>
  <si>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</si>
  <si>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</si>
  <si>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</si>
  <si>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</si>
  <si>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</si>
  <si>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</si>
  <si>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</si>
  <si>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</si>
  <si>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</si>
  <si>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</si>
  <si>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</si>
  <si>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</si>
  <si>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</si>
  <si>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</si>
  <si>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</si>
  <si>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</si>
  <si>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</si>
  <si>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</si>
  <si>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</si>
  <si>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</si>
  <si>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</si>
  <si>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</si>
  <si>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</si>
  <si>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</si>
  <si>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</si>
  <si>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</si>
  <si>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</si>
  <si>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</si>
  <si>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</si>
  <si>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</si>
  <si>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</si>
  <si>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</si>
  <si>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</si>
  <si>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</si>
  <si>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</si>
  <si>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</si>
  <si>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</si>
  <si>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</si>
  <si>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</si>
  <si>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</si>
  <si>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</si>
  <si>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</si>
  <si>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</si>
  <si>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</si>
  <si>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</si>
  <si>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</si>
  <si>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</si>
  <si>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</si>
  <si>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</si>
  <si>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</si>
  <si>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</si>
  <si>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</si>
  <si>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</si>
  <si>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</si>
  <si>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</si>
  <si>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</si>
  <si>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</si>
  <si>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</si>
  <si>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</si>
  <si>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</si>
  <si>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</si>
  <si>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</si>
  <si>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</si>
  <si>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</si>
  <si>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</si>
  <si>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</si>
  <si>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</si>
  <si>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</si>
  <si>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</si>
  <si>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</si>
  <si>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</si>
  <si>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</si>
  <si>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</si>
  <si>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</si>
  <si>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</si>
  <si>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</si>
  <si>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</si>
  <si>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</si>
  <si>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</si>
  <si>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</si>
  <si>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</si>
  <si>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</si>
  <si>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</si>
  <si>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</si>
  <si>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</si>
  <si>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</si>
  <si>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</si>
  <si>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</si>
  <si>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</si>
  <si>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</si>
  <si>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</si>
  <si>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</si>
  <si>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</si>
  <si>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</si>
  <si>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</si>
  <si>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</si>
  <si>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</si>
  <si>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</si>
  <si>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</si>
  <si>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</si>
  <si>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</si>
  <si>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</si>
  <si>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</si>
  <si>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</si>
  <si>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</si>
  <si>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</si>
  <si>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</si>
  <si>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</si>
  <si>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</si>
  <si>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</si>
  <si>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</si>
  <si>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</si>
  <si>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</si>
  <si>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</si>
  <si>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</si>
  <si>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</si>
  <si>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</si>
  <si>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</si>
  <si>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</si>
  <si>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</si>
  <si>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</si>
  <si>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</si>
  <si>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</si>
  <si>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</si>
  <si>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</si>
  <si>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</si>
  <si>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</si>
  <si>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</si>
  <si>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</si>
  <si>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</si>
  <si>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</si>
  <si>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</si>
  <si>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</si>
  <si>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</si>
  <si>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</si>
  <si>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</si>
  <si>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</si>
  <si>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</si>
  <si>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</si>
  <si>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</si>
  <si>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</si>
  <si>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</si>
  <si>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</si>
  <si>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</si>
  <si>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</si>
  <si>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</si>
  <si>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</si>
  <si>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</si>
  <si>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</si>
  <si>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</si>
  <si>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</si>
  <si>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</si>
  <si>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</si>
  <si>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</si>
  <si>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</si>
  <si>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</si>
  <si>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</si>
  <si>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</si>
  <si>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</si>
  <si>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</si>
  <si>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</si>
  <si>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</si>
  <si>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</si>
  <si>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</si>
  <si>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</si>
  <si>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</si>
  <si>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</si>
  <si>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</si>
  <si>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</si>
  <si>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</si>
  <si>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</si>
  <si>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</si>
  <si>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</si>
  <si>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</si>
  <si>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</si>
  <si>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</si>
  <si>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</si>
  <si>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</si>
  <si>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</si>
  <si>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</si>
  <si>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</si>
  <si>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</si>
  <si>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</si>
  <si>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</si>
  <si>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</si>
  <si>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</si>
  <si>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</si>
  <si>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</si>
  <si>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</si>
  <si>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</si>
  <si>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</si>
  <si>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</si>
  <si>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</si>
  <si>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</si>
  <si>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</si>
  <si>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</si>
  <si>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</si>
  <si>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</si>
  <si>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</si>
  <si>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</si>
  <si>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</si>
  <si>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</si>
  <si>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</si>
  <si>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</si>
  <si>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</si>
  <si>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</si>
  <si>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</si>
  <si>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</si>
  <si>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</si>
  <si>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</si>
  <si>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</si>
  <si>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</si>
  <si>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</si>
  <si>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</si>
  <si>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</si>
  <si>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</si>
  <si>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</si>
  <si>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</si>
  <si>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</si>
  <si>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</si>
  <si>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</si>
  <si>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</si>
  <si>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</si>
  <si>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</si>
  <si>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</si>
  <si>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</si>
  <si>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</si>
  <si>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</si>
  <si>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</si>
  <si>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</si>
  <si>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</si>
  <si>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</si>
  <si>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</si>
  <si>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</si>
  <si>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</si>
  <si>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</si>
  <si>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</si>
  <si>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</si>
  <si>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</si>
  <si>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</si>
  <si>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</si>
  <si>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</si>
  <si>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</si>
  <si>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</si>
  <si>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</si>
  <si>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</si>
  <si>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</si>
  <si>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</si>
  <si>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</si>
  <si>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</si>
  <si>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</si>
  <si>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</si>
  <si>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</si>
  <si>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</si>
  <si>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</si>
  <si>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</si>
  <si>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</si>
  <si>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</si>
  <si>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</si>
  <si>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</si>
  <si>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</si>
  <si>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</si>
  <si>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</si>
  <si>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</si>
  <si>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</si>
  <si>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</si>
  <si>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</si>
  <si>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</si>
  <si>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</si>
  <si>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</si>
  <si>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</si>
  <si>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</si>
  <si>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</si>
  <si>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</si>
  <si>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</si>
  <si>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</si>
  <si>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</si>
  <si>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</si>
  <si>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</si>
  <si>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</si>
  <si>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</si>
  <si>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</si>
  <si>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</si>
  <si>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</si>
  <si>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</si>
  <si>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</si>
  <si>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</si>
  <si>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</si>
  <si>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</si>
  <si>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</si>
  <si>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</si>
  <si>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</si>
  <si>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</si>
  <si>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</si>
  <si>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</si>
  <si>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</si>
  <si>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</si>
  <si>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</si>
  <si>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</si>
  <si>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</si>
  <si>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</si>
  <si>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</si>
  <si>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</si>
  <si>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</si>
  <si>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</si>
  <si>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</si>
  <si>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</si>
  <si>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</si>
  <si>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</si>
  <si>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</si>
  <si>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</si>
  <si>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</si>
  <si>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</si>
  <si>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</si>
  <si>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</si>
  <si>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</si>
  <si>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</si>
  <si>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</si>
  <si>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</si>
  <si>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</si>
  <si>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</si>
  <si>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</si>
  <si>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</si>
  <si>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</si>
  <si>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</si>
  <si>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</si>
  <si>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</si>
  <si>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</si>
  <si>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</si>
  <si>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</si>
  <si>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</si>
  <si>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</si>
  <si>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</si>
  <si>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</si>
  <si>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</si>
  <si>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</si>
  <si>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</si>
  <si>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</si>
  <si>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</si>
  <si>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</si>
  <si>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</si>
  <si>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</si>
  <si>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</si>
  <si>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</si>
  <si>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</si>
  <si>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</si>
  <si>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</si>
  <si>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</si>
  <si>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</si>
  <si>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</si>
  <si>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</si>
  <si>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</si>
  <si>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</si>
  <si>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</si>
  <si>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</si>
  <si>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</si>
  <si>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</si>
  <si>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</si>
  <si>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</si>
  <si>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</si>
  <si>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</si>
  <si>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</si>
  <si>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</si>
  <si>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</si>
  <si>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</si>
  <si>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</si>
  <si>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</si>
  <si>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</si>
  <si>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</si>
  <si>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</si>
  <si>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</si>
  <si>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</si>
  <si>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</si>
  <si>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</si>
  <si>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</si>
  <si>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</si>
  <si>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</si>
  <si>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</si>
  <si>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</si>
  <si>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</si>
  <si>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</si>
  <si>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</si>
  <si>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</si>
  <si>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</si>
  <si>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</si>
  <si>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</si>
  <si>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</si>
  <si>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</si>
  <si>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</si>
  <si>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</si>
  <si>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</si>
  <si>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</si>
  <si>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</si>
  <si>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</si>
  <si>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</si>
  <si>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</si>
  <si>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</si>
  <si>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</si>
  <si>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</si>
  <si>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</si>
  <si>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</si>
  <si>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</si>
  <si>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</si>
  <si>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</si>
  <si>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</si>
  <si>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</si>
  <si>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</si>
  <si>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</si>
  <si>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</si>
  <si>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</si>
  <si>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</si>
  <si>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</si>
  <si>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</si>
  <si>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</si>
  <si>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</si>
  <si>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</si>
  <si>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</si>
  <si>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</si>
  <si>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</si>
  <si>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</si>
  <si>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</si>
  <si>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</si>
  <si>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</si>
  <si>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</si>
  <si>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</si>
  <si>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</si>
  <si>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</si>
  <si>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</si>
  <si>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</si>
  <si>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</si>
  <si>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</si>
  <si>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</si>
  <si>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</si>
  <si>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</si>
  <si>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</si>
  <si>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</si>
  <si>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</si>
  <si>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</si>
  <si>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</si>
  <si>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</si>
  <si>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</si>
  <si>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</si>
  <si>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</si>
  <si>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</si>
  <si>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</si>
  <si>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</si>
  <si>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</si>
  <si>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</si>
  <si>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</si>
  <si>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</si>
  <si>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</si>
  <si>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</si>
  <si>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</si>
  <si>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</si>
  <si>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</si>
  <si>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</si>
  <si>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</si>
  <si>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</si>
  <si>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</si>
  <si>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</si>
  <si>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</si>
  <si>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</si>
  <si>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</si>
  <si>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</si>
  <si>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</si>
  <si>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</si>
  <si>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</si>
  <si>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</si>
  <si>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</si>
  <si>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</si>
  <si>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</si>
  <si>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</si>
  <si>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</si>
  <si>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</si>
  <si>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</si>
  <si>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</si>
  <si>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</si>
  <si>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</si>
  <si>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</si>
  <si>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</si>
  <si>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</si>
  <si>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</si>
  <si>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</si>
  <si>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</si>
  <si>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</si>
  <si>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</si>
  <si>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</si>
  <si>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</si>
  <si>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</si>
  <si>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</si>
  <si>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</si>
  <si>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</si>
  <si>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</si>
  <si>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</si>
  <si>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</si>
  <si>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</si>
  <si>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</si>
  <si>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</si>
  <si>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</si>
  <si>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</si>
  <si>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</si>
  <si>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</si>
  <si>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</si>
  <si>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</si>
  <si>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</si>
  <si>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</si>
  <si>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</si>
  <si>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</si>
  <si>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</si>
  <si>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</si>
  <si>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</si>
  <si>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</si>
  <si>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</si>
  <si>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</si>
  <si>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</si>
  <si>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</si>
  <si>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</si>
  <si>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</si>
  <si>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</si>
  <si>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</si>
  <si>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</si>
  <si>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</si>
  <si>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</si>
  <si>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</si>
  <si>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</si>
  <si>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</si>
  <si>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</si>
  <si>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</si>
  <si>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</si>
  <si>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</si>
  <si>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</si>
  <si>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</si>
  <si>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</si>
  <si>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</si>
  <si>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</si>
  <si>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</si>
  <si>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</si>
  <si>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</si>
  <si>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</si>
  <si>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</si>
  <si>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</si>
  <si>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</si>
  <si>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</si>
  <si>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</si>
  <si>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</si>
  <si>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</si>
  <si>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</si>
  <si>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</si>
  <si>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</si>
  <si>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</si>
  <si>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</si>
  <si>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</si>
  <si>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</si>
  <si>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</si>
  <si>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</si>
  <si>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</si>
  <si>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</si>
  <si>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</si>
  <si>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</si>
  <si>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</si>
  <si>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</si>
  <si>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</si>
  <si>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</si>
  <si>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</si>
  <si>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</si>
  <si>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</si>
  <si>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</si>
  <si>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</si>
  <si>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</si>
  <si>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</si>
  <si>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</si>
  <si>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</si>
  <si>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</si>
  <si>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</si>
  <si>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</si>
  <si>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</si>
  <si>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</si>
  <si>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</si>
  <si>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</si>
  <si>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</si>
  <si>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</si>
  <si>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</si>
  <si>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</si>
  <si>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</si>
  <si>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</si>
  <si>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</si>
  <si>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</si>
  <si>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</si>
  <si>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</si>
  <si>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</si>
  <si>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</si>
  <si>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</si>
  <si>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</si>
  <si>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</si>
  <si>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</si>
  <si>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</si>
  <si>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</si>
  <si>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</si>
  <si>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</si>
  <si>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</si>
  <si>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</si>
  <si>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</si>
  <si>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</si>
  <si>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</si>
  <si>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</si>
  <si>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</si>
  <si>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</si>
  <si>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</si>
  <si>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</si>
  <si>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</si>
  <si>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</si>
  <si>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</si>
  <si>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</si>
  <si>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</si>
  <si>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</si>
  <si>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</si>
  <si>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</si>
  <si>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</si>
  <si>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</si>
  <si>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</si>
  <si>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</si>
  <si>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</si>
  <si>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</si>
  <si>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</si>
  <si>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</si>
  <si>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</si>
  <si>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</si>
  <si>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</si>
  <si>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</si>
  <si>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</si>
  <si>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</si>
  <si>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</si>
  <si>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</si>
  <si>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</si>
  <si>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</si>
  <si>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</si>
  <si>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</si>
  <si>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</si>
  <si>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</si>
  <si>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</si>
  <si>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</si>
  <si>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</si>
  <si>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</si>
  <si>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</si>
  <si>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</si>
  <si>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</si>
  <si>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</si>
  <si>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</si>
  <si>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</si>
  <si>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</si>
  <si>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</si>
  <si>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</si>
  <si>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</si>
  <si>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</si>
  <si>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</si>
  <si>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</si>
  <si>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</si>
  <si>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</si>
  <si>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</si>
  <si>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</si>
  <si>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</si>
  <si>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</si>
  <si>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</si>
  <si>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</si>
  <si>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</si>
  <si>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</si>
  <si>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</si>
  <si>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</si>
  <si>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</si>
  <si>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</si>
  <si>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</si>
  <si>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</si>
  <si>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</si>
  <si>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</si>
  <si>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</si>
  <si>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</si>
  <si>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</si>
  <si>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</si>
  <si>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</si>
  <si>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</si>
  <si>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</si>
  <si>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</si>
  <si>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</si>
  <si>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</si>
  <si>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</si>
  <si>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</si>
  <si>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</si>
  <si>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</si>
  <si>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</si>
  <si>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</si>
  <si>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</si>
  <si>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</si>
  <si>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</si>
  <si>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</si>
  <si>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</si>
  <si>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</si>
  <si>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</si>
  <si>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</si>
  <si>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</si>
  <si>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</si>
  <si>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</si>
  <si>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</si>
  <si>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</si>
  <si>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</si>
  <si>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</si>
  <si>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</si>
  <si>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</si>
  <si>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</si>
  <si>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</si>
  <si>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</si>
  <si>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</si>
  <si>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</si>
  <si>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</si>
  <si>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</si>
  <si>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</si>
  <si>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</si>
  <si>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</si>
  <si>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</si>
  <si>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</si>
  <si>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</si>
  <si>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</si>
  <si>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</si>
  <si>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</si>
  <si>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</si>
  <si>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</si>
  <si>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</si>
  <si>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</si>
  <si>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</si>
  <si>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</si>
  <si>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</si>
  <si>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</si>
  <si>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</si>
  <si>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</si>
  <si>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</si>
  <si>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</si>
  <si>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</si>
  <si>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</si>
  <si>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</si>
  <si>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</si>
  <si>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</si>
  <si>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</si>
  <si>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</si>
  <si>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</si>
  <si>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</si>
  <si>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</si>
  <si>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</si>
  <si>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</si>
  <si>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</si>
  <si>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</si>
  <si>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</si>
  <si>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</si>
  <si>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</si>
  <si>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</si>
  <si>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</si>
  <si>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</si>
  <si>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</si>
  <si>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</si>
  <si>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</si>
  <si>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</si>
  <si>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</si>
  <si>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</si>
  <si>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</si>
  <si>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</si>
  <si>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</si>
  <si>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</si>
  <si>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</si>
  <si>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</si>
  <si>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</si>
  <si>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</si>
  <si>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</si>
  <si>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</si>
  <si>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</si>
  <si>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</si>
  <si>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</si>
  <si>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</si>
  <si>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</si>
  <si>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</si>
  <si>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</si>
  <si>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</si>
  <si>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</si>
  <si>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</si>
  <si>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</si>
  <si>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</si>
  <si>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</si>
  <si>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</si>
  <si>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</si>
  <si>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</si>
  <si>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</si>
  <si>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</si>
  <si>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</si>
  <si>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</si>
  <si>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</si>
  <si>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</si>
  <si>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</si>
  <si>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</si>
  <si>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</si>
  <si>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</si>
  <si>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</si>
  <si>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</si>
  <si>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</si>
  <si>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</si>
  <si>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</si>
  <si>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</si>
  <si>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</si>
  <si>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</si>
  <si>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</si>
  <si>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</si>
  <si>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</si>
  <si>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</si>
  <si>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</si>
  <si>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</si>
  <si>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</si>
  <si>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</si>
  <si>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</si>
  <si>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</si>
  <si>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</si>
  <si>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</si>
  <si>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</si>
  <si>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</si>
  <si>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</si>
  <si>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</si>
  <si>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</si>
  <si>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</si>
  <si>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</si>
  <si>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</si>
  <si>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</si>
  <si>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</si>
  <si>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</si>
  <si>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</si>
  <si>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</si>
  <si>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</si>
  <si>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</si>
  <si>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</si>
  <si>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</si>
  <si>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</si>
  <si>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</si>
  <si>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</si>
  <si>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</si>
  <si>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</si>
  <si>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</si>
  <si>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</si>
  <si>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</si>
  <si>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</si>
  <si>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</si>
  <si>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</si>
  <si>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</si>
  <si>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</si>
  <si>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</si>
  <si>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</si>
  <si>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</si>
  <si>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</si>
  <si>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</si>
  <si>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</si>
  <si>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</si>
  <si>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</si>
  <si>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</si>
  <si>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</si>
  <si>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</si>
  <si>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</si>
  <si>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</si>
  <si>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</si>
  <si>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</si>
  <si>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</si>
  <si>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</si>
  <si>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</si>
  <si>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</si>
  <si>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</si>
  <si>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</si>
  <si>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</si>
  <si>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</si>
  <si>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</si>
  <si>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</si>
  <si>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</si>
  <si>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</si>
  <si>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</si>
  <si>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</si>
  <si>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</si>
  <si>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</si>
  <si>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</si>
  <si>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</si>
  <si>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</si>
  <si>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</si>
  <si>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</si>
  <si>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</si>
  <si>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</si>
  <si>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</si>
  <si>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</si>
  <si>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</si>
  <si>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</si>
  <si>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</si>
  <si>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</si>
  <si>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</si>
  <si>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</si>
  <si>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</si>
  <si>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</si>
  <si>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</si>
  <si>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</si>
  <si>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</si>
  <si>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</si>
  <si>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</si>
  <si>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</si>
  <si>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</si>
  <si>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</si>
  <si>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</si>
  <si>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</si>
  <si>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</si>
  <si>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</si>
  <si>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</si>
  <si>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</si>
  <si>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</si>
  <si>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</si>
  <si>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</si>
  <si>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</si>
  <si>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</si>
  <si>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</si>
  <si>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</si>
  <si>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</si>
  <si>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</si>
  <si>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</si>
  <si>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</si>
  <si>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</si>
  <si>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</si>
  <si>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</si>
  <si>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</si>
  <si>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</si>
  <si>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</si>
  <si>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</si>
  <si>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</si>
  <si>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</si>
  <si>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</si>
  <si>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</si>
  <si>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</si>
  <si>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</si>
  <si>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</si>
  <si>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</si>
  <si>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</si>
  <si>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</si>
  <si>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</si>
  <si>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</si>
  <si>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</si>
  <si>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</si>
  <si>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</si>
  <si>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</si>
  <si>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</si>
  <si>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</si>
  <si>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</si>
  <si>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</si>
  <si>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</si>
  <si>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</si>
  <si>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</si>
  <si>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</si>
  <si>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</si>
  <si>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</si>
  <si>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</si>
  <si>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</si>
  <si>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</si>
  <si>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</si>
  <si>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</si>
  <si>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</si>
  <si>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</si>
  <si>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</si>
  <si>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</si>
  <si>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</si>
  <si>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</si>
  <si>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</si>
  <si>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</si>
  <si>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</si>
  <si>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</si>
  <si>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</si>
  <si>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</si>
  <si>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</si>
  <si>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</si>
  <si>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</si>
  <si>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</si>
  <si>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</si>
  <si>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</si>
  <si>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</si>
  <si>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</si>
  <si>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</si>
  <si>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</si>
  <si>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</si>
  <si>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</si>
  <si>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</si>
  <si>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</si>
  <si>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</si>
  <si>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</si>
  <si>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</si>
  <si>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</si>
  <si>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</si>
  <si>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</si>
  <si>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</si>
  <si>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</si>
  <si>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</si>
  <si>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</si>
  <si>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</si>
  <si>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</si>
  <si>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</si>
  <si>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</si>
  <si>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</si>
  <si>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</si>
  <si>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</si>
  <si>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</si>
  <si>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</si>
  <si>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</si>
  <si>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</si>
  <si>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</si>
  <si>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</si>
  <si>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</si>
  <si>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</si>
  <si>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</si>
  <si>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</si>
  <si>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</si>
  <si>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</si>
  <si>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</si>
  <si>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</si>
  <si>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</si>
  <si>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</si>
  <si>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</si>
  <si>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</si>
  <si>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</si>
  <si>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</si>
  <si>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</si>
  <si>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</si>
  <si>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</si>
  <si>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</si>
  <si>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</si>
  <si>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</si>
  <si>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</si>
  <si>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</si>
  <si>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</si>
  <si>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</si>
  <si>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</si>
  <si>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</si>
  <si>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</si>
  <si>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</si>
  <si>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</si>
  <si>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</si>
  <si>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</si>
  <si>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</si>
  <si>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</si>
  <si>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</si>
  <si>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</si>
  <si>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</si>
  <si>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</si>
  <si>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</si>
  <si>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</si>
  <si>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</si>
  <si>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</si>
  <si>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</si>
  <si>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</si>
  <si>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</si>
  <si>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</si>
  <si>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</si>
  <si>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</si>
  <si>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</si>
  <si>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</si>
  <si>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</si>
  <si>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</si>
  <si>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</si>
  <si>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</si>
  <si>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</si>
  <si>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</si>
  <si>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</si>
  <si>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</si>
  <si>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</si>
  <si>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</si>
  <si>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</si>
  <si>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</si>
  <si>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</si>
  <si>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</si>
  <si>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</si>
  <si>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</si>
  <si>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</si>
  <si>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</si>
  <si>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</si>
  <si>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</si>
  <si>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</si>
  <si>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</si>
  <si>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</si>
  <si>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</si>
  <si>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</si>
  <si>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</si>
  <si>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</si>
  <si>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</si>
  <si>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</si>
  <si>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</si>
  <si>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</si>
  <si>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</si>
  <si>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</si>
  <si>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</si>
  <si>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</si>
  <si>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</si>
  <si>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</si>
  <si>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</si>
  <si>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</si>
  <si>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</si>
  <si>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</si>
  <si>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</si>
  <si>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</si>
  <si>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</si>
  <si>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</si>
  <si>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</si>
  <si>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</si>
  <si>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</si>
  <si>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</si>
  <si>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</si>
  <si>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</si>
  <si>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</si>
  <si>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</si>
  <si>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</si>
  <si>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</si>
  <si>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</si>
  <si>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</si>
  <si>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</si>
  <si>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</si>
  <si>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</si>
  <si>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</si>
  <si>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</si>
  <si>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</si>
  <si>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</si>
  <si>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</si>
  <si>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</si>
  <si>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</si>
  <si>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</si>
  <si>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</si>
  <si>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</si>
  <si>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</si>
  <si>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</si>
  <si>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</si>
  <si>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</si>
  <si>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</si>
  <si>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</si>
  <si>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</si>
  <si>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</si>
  <si>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</si>
  <si>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</si>
  <si>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</si>
  <si>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</si>
  <si>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</si>
  <si>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</si>
  <si>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</si>
  <si>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</si>
  <si>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</si>
  <si>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</si>
  <si>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</si>
  <si>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</si>
  <si>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</si>
  <si>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</si>
  <si>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</si>
  <si>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</si>
  <si>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</si>
  <si>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</si>
  <si>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</si>
  <si>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</si>
  <si>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</si>
  <si>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</si>
  <si>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</si>
  <si>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</si>
  <si>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</si>
  <si>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</si>
  <si>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</si>
  <si>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</si>
  <si>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</si>
  <si>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</si>
  <si>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</si>
  <si>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</si>
  <si>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</si>
  <si>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</si>
  <si>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</si>
  <si>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</si>
  <si>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</si>
  <si>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</si>
  <si>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</si>
  <si>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</si>
  <si>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</si>
  <si>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</si>
  <si>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</si>
  <si>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</si>
  <si>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</si>
  <si>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</si>
  <si>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</si>
  <si>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</si>
  <si>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</si>
  <si>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</si>
  <si>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</si>
  <si>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</si>
  <si>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</si>
  <si>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</si>
  <si>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</si>
  <si>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</si>
  <si>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</si>
  <si>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</si>
  <si>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</si>
  <si>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</si>
  <si>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</si>
  <si>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</si>
  <si>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</si>
  <si>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</si>
  <si>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</si>
  <si>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</si>
  <si>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</si>
  <si>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</si>
  <si>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</si>
  <si>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</si>
  <si>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</si>
  <si>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</si>
  <si>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</si>
  <si>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</si>
  <si>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</si>
  <si>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</si>
  <si>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</si>
  <si>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</si>
  <si>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</si>
  <si>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</si>
  <si>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</si>
  <si>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</si>
  <si>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</si>
  <si>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</si>
  <si>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</si>
  <si>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</si>
  <si>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</si>
  <si>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</si>
  <si>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</si>
  <si>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</si>
  <si>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</si>
  <si>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</si>
  <si>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</si>
  <si>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</si>
  <si>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</si>
  <si>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</si>
  <si>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</si>
  <si>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</si>
  <si>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</si>
  <si>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</si>
  <si>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</si>
  <si>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</si>
  <si>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</si>
  <si>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</si>
  <si>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</si>
  <si>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</si>
  <si>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</si>
  <si>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</si>
  <si>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</si>
  <si>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</si>
  <si>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</si>
  <si>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</si>
  <si>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</si>
  <si>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</si>
  <si>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</si>
  <si>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</si>
  <si>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</si>
  <si>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</si>
  <si>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</si>
  <si>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</si>
  <si>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</si>
  <si>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</si>
  <si>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</si>
  <si>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</si>
  <si>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</si>
  <si>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</si>
  <si>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</si>
  <si>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</si>
  <si>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</si>
  <si>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</si>
  <si>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</si>
  <si>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</si>
  <si>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</si>
  <si>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</si>
  <si>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</si>
  <si>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</si>
  <si>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</si>
  <si>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</si>
  <si>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</si>
  <si>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</si>
  <si>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</si>
  <si>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</si>
  <si>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</si>
  <si>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</si>
  <si>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</si>
  <si>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</si>
  <si>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</si>
  <si>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</si>
  <si>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</si>
  <si>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</si>
  <si>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</si>
  <si>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</si>
  <si>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</si>
  <si>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</si>
  <si>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</si>
  <si>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</si>
  <si>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</si>
  <si>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</si>
  <si>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</si>
  <si>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</si>
  <si>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</si>
  <si>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</si>
  <si>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</si>
  <si>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</si>
  <si>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</si>
  <si>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</si>
  <si>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</si>
  <si>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</si>
  <si>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</si>
  <si>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</si>
  <si>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</si>
  <si>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</si>
  <si>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</si>
  <si>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</si>
  <si>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</si>
  <si>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</si>
  <si>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</si>
  <si>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</si>
  <si>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</si>
  <si>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</si>
  <si>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</si>
  <si>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</si>
  <si>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</si>
  <si>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</si>
  <si>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</si>
  <si>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</si>
  <si>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</si>
  <si>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</si>
  <si>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</si>
  <si>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</si>
  <si>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</si>
  <si>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</si>
  <si>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</si>
  <si>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</si>
  <si>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</si>
  <si>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</si>
  <si>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</si>
  <si>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</si>
  <si>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</si>
  <si>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</si>
  <si>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</si>
  <si>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</si>
  <si>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</si>
  <si>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</si>
  <si>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</si>
  <si>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</si>
  <si>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</si>
  <si>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</si>
  <si>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</si>
  <si>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</si>
  <si>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</si>
  <si>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</si>
  <si>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</si>
  <si>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</si>
  <si>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</si>
  <si>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</si>
  <si>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</si>
  <si>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</si>
  <si>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</si>
  <si>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</si>
  <si>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</si>
  <si>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</si>
  <si>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</si>
  <si>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</si>
  <si>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</si>
  <si>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</si>
  <si>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</si>
  <si>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</si>
  <si>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</si>
  <si>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</si>
  <si>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</si>
  <si>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</si>
  <si>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</si>
  <si>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</si>
  <si>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</si>
  <si>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</si>
  <si>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</si>
  <si>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</si>
  <si>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</si>
  <si>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</si>
  <si>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</si>
  <si>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</si>
  <si>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</si>
  <si>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</si>
  <si>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</si>
  <si>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</si>
  <si>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</si>
  <si>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</si>
  <si>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</si>
  <si>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</si>
  <si>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</si>
  <si>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</si>
  <si>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</si>
  <si>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</si>
  <si>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</si>
  <si>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</si>
  <si>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</si>
  <si>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</si>
  <si>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</si>
  <si>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</si>
  <si>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</si>
  <si>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</si>
  <si>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</si>
  <si>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</si>
  <si>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</si>
  <si>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</si>
  <si>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</si>
  <si>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</si>
  <si>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</si>
  <si>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</si>
  <si>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</si>
  <si>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</si>
  <si>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</si>
  <si>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</si>
  <si>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</si>
  <si>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</si>
  <si>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</si>
  <si>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</si>
  <si>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</si>
  <si>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</si>
  <si>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</si>
  <si>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</si>
  <si>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</si>
  <si>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</si>
  <si>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</si>
  <si>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</si>
  <si>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</si>
  <si>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</si>
  <si>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</si>
  <si>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</si>
  <si>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</si>
  <si>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</si>
  <si>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</si>
  <si>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</si>
  <si>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</si>
  <si>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</si>
  <si>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</si>
  <si>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</si>
  <si>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</si>
  <si>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</si>
  <si>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</si>
  <si>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</si>
  <si>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</si>
  <si>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</si>
  <si>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</si>
  <si>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</si>
  <si>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</si>
  <si>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</si>
  <si>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</si>
  <si>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</si>
  <si>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</si>
  <si>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</si>
  <si>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</si>
  <si>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</si>
  <si>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</si>
  <si>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</si>
  <si>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</si>
  <si>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</si>
  <si>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</si>
  <si>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</si>
  <si>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</si>
  <si>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</si>
  <si>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</si>
  <si>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</si>
  <si>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</si>
  <si>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</si>
  <si>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</si>
  <si>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</si>
  <si>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</si>
  <si>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</si>
  <si>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</si>
  <si>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</si>
  <si>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</si>
  <si>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</si>
  <si>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</si>
  <si>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</si>
  <si>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</si>
  <si>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</si>
  <si>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</si>
  <si>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</si>
  <si>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</si>
  <si>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</si>
  <si>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</si>
  <si>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</si>
  <si>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</si>
  <si>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</si>
  <si>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</si>
  <si>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</si>
  <si>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</si>
  <si>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</si>
  <si>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</si>
  <si>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</si>
  <si>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</si>
  <si>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</si>
  <si>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</si>
  <si>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</si>
  <si>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</si>
  <si>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</si>
  <si>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</si>
  <si>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</si>
  <si>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</si>
  <si>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</si>
  <si>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</si>
  <si>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</si>
  <si>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</si>
  <si>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</si>
  <si>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</si>
  <si>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</si>
  <si>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</si>
  <si>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</si>
  <si>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</si>
  <si>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</si>
  <si>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</si>
  <si>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</si>
  <si>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</si>
  <si>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</si>
  <si>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</si>
  <si>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</si>
  <si>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</si>
  <si>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</si>
  <si>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</si>
  <si>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</si>
  <si>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</si>
  <si>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</si>
  <si>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</si>
  <si>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</si>
  <si>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</si>
  <si>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</si>
  <si>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</si>
  <si>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</si>
  <si>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</si>
  <si>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</si>
  <si>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</si>
  <si>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</si>
  <si>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</si>
  <si>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</si>
  <si>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</si>
  <si>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</si>
  <si>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</si>
  <si>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</si>
  <si>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</si>
  <si>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</si>
  <si>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</si>
  <si>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</si>
  <si>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</si>
  <si>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</si>
  <si>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</si>
  <si>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</si>
  <si>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</si>
  <si>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</si>
  <si>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</si>
  <si>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</si>
  <si>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</si>
  <si>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</si>
  <si>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</si>
  <si>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</si>
  <si>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</si>
  <si>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</si>
  <si>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</si>
  <si>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</si>
  <si>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</si>
  <si>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</si>
  <si>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</si>
  <si>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</si>
  <si>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</si>
  <si>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</si>
  <si>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</si>
  <si>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</si>
  <si>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</si>
  <si>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</si>
  <si>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</si>
  <si>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</si>
  <si>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</si>
  <si>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</si>
  <si>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</si>
  <si>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</si>
  <si>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</si>
  <si>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</si>
  <si>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</si>
  <si>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</si>
  <si>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</si>
  <si>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</si>
  <si>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</si>
  <si>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</si>
  <si>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</si>
  <si>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</si>
  <si>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</si>
  <si>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</si>
  <si>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</si>
  <si>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</si>
  <si>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</si>
  <si>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</si>
  <si>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</si>
  <si>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</si>
  <si>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</si>
  <si>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</si>
  <si>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</si>
  <si>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</si>
  <si>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</si>
  <si>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</si>
  <si>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</si>
  <si>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</si>
  <si>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</si>
  <si>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</si>
  <si>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</si>
  <si>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</si>
  <si>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</si>
  <si>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</si>
  <si>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</si>
  <si>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</si>
  <si>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</si>
  <si>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</si>
  <si>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</si>
  <si>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</si>
  <si>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</si>
  <si>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</si>
  <si>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</si>
  <si>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</si>
  <si>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</si>
  <si>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</si>
  <si>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</si>
  <si>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</si>
  <si>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</si>
  <si>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</si>
  <si>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</si>
  <si>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</si>
  <si>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</si>
  <si>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</si>
  <si>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</si>
  <si>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</si>
  <si>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</si>
  <si>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</si>
  <si>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</si>
  <si>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</si>
  <si>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</si>
  <si>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</si>
  <si>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</si>
  <si>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</si>
  <si>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</si>
  <si>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</si>
  <si>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</si>
  <si>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</si>
  <si>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</si>
  <si>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</si>
  <si>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</si>
  <si>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</si>
  <si>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</si>
  <si>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</si>
  <si>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</si>
  <si>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</si>
  <si>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</si>
  <si>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</si>
  <si>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</si>
  <si>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</si>
  <si>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</si>
  <si>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</si>
  <si>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</si>
  <si>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</si>
  <si>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</si>
  <si>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</si>
  <si>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</si>
  <si>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</si>
  <si>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</si>
  <si>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</si>
  <si>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</si>
  <si>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</si>
  <si>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</si>
  <si>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</si>
  <si>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</si>
  <si>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</si>
  <si>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</si>
  <si>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</si>
  <si>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</si>
  <si>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</si>
  <si>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</si>
  <si>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</si>
  <si>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</si>
  <si>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</si>
  <si>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</si>
  <si>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</si>
  <si>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</si>
  <si>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</si>
  <si>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</si>
  <si>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</si>
  <si>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</si>
  <si>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</si>
  <si>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</si>
  <si>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</si>
  <si>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</si>
  <si>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</si>
  <si>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</si>
  <si>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</si>
  <si>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</si>
  <si>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</si>
  <si>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</si>
  <si>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</si>
  <si>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</si>
  <si>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</si>
  <si>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</si>
  <si>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</si>
  <si>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</si>
  <si>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</si>
  <si>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</si>
  <si>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</si>
  <si>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</si>
  <si>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</si>
  <si>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</si>
  <si>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</si>
  <si>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</si>
  <si>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</si>
  <si>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</si>
  <si>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</si>
  <si>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</si>
  <si>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</si>
  <si>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</si>
  <si>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</si>
  <si>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</si>
  <si>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</si>
  <si>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</si>
  <si>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</si>
  <si>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</si>
  <si>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</si>
  <si>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</si>
  <si>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</si>
  <si>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</si>
  <si>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</si>
  <si>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</si>
  <si>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</si>
  <si>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</si>
  <si>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</si>
  <si>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</si>
  <si>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</si>
  <si>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</si>
  <si>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</si>
  <si>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</si>
  <si>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</si>
  <si>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</si>
  <si>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</si>
  <si>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</si>
  <si>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</si>
  <si>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</si>
  <si>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</si>
  <si>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</si>
  <si>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</si>
  <si>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</si>
  <si>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</si>
  <si>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</si>
  <si>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</si>
  <si>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</si>
  <si>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</si>
  <si>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</si>
  <si>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</si>
  <si>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</si>
  <si>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</si>
  <si>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</si>
  <si>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</si>
  <si>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</si>
  <si>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</si>
  <si>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</si>
  <si>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</si>
  <si>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</si>
  <si>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</si>
  <si>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</si>
  <si>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</si>
  <si>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</si>
  <si>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</si>
  <si>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</si>
  <si>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</si>
  <si>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</si>
  <si>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</si>
  <si>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</si>
  <si>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</si>
  <si>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</si>
  <si>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</si>
  <si>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</si>
  <si>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</si>
  <si>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</si>
  <si>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</si>
  <si>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</si>
  <si>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</si>
  <si>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</si>
  <si>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</si>
  <si>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</si>
  <si>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</si>
  <si>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</si>
  <si>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</si>
  <si>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</si>
  <si>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</si>
  <si>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</si>
  <si>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</si>
  <si>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</si>
  <si>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</si>
  <si>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</si>
  <si>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</si>
  <si>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</si>
  <si>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</si>
  <si>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</si>
  <si>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</si>
  <si>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</si>
  <si>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</si>
  <si>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</si>
  <si>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</si>
  <si>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</si>
  <si>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</si>
  <si>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</si>
  <si>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</si>
  <si>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</si>
  <si>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</si>
  <si>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</si>
  <si>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</si>
  <si>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</si>
  <si>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</si>
  <si>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</si>
  <si>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</si>
  <si>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</si>
  <si>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</si>
  <si>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</si>
  <si>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</si>
  <si>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</si>
  <si>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</si>
  <si>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</si>
  <si>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</si>
  <si>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</si>
  <si>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</si>
  <si>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</si>
  <si>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</si>
  <si>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</si>
  <si>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</si>
  <si>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</si>
  <si>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</si>
  <si>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</si>
  <si>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</si>
  <si>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</si>
  <si>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</si>
  <si>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</si>
  <si>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</si>
  <si>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</si>
  <si>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</si>
  <si>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</si>
  <si>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</si>
  <si>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</si>
  <si>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</si>
  <si>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</si>
  <si>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</si>
  <si>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</si>
  <si>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</si>
  <si>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</si>
  <si>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</si>
  <si>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</si>
  <si>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</si>
  <si>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</si>
  <si>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</si>
  <si>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</si>
  <si>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</si>
  <si>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</si>
  <si>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</si>
  <si>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</si>
  <si>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</si>
  <si>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</si>
  <si>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</si>
  <si>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</si>
  <si>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</si>
  <si>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</si>
  <si>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</si>
  <si>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</si>
  <si>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</si>
  <si>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</si>
  <si>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</si>
  <si>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</si>
  <si>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</si>
  <si>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</si>
  <si>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</si>
  <si>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</si>
  <si>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</si>
  <si>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</si>
  <si>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</si>
  <si>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</si>
  <si>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</si>
  <si>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</si>
  <si>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</si>
  <si>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</si>
  <si>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</si>
  <si>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</si>
  <si>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</si>
  <si>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</si>
  <si>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</si>
  <si>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</si>
  <si>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</si>
  <si>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</si>
  <si>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</si>
  <si>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</si>
  <si>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</si>
  <si>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</si>
  <si>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</si>
  <si>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</si>
  <si>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</si>
  <si>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</si>
  <si>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</si>
  <si>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</si>
  <si>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</si>
  <si>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</si>
  <si>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</si>
  <si>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</si>
  <si>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</si>
  <si>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</si>
  <si>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</si>
  <si>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</si>
  <si>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</si>
  <si>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</si>
  <si>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</si>
  <si>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</si>
  <si>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</si>
  <si>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</si>
  <si>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</si>
  <si>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</si>
  <si>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</si>
  <si>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</si>
  <si>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</si>
  <si>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</si>
  <si>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</si>
  <si>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</si>
  <si>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</si>
  <si>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</si>
  <si>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</si>
  <si>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</si>
  <si>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</si>
  <si>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</si>
  <si>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</si>
  <si>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</si>
  <si>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</si>
  <si>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</si>
  <si>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</si>
  <si>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</si>
  <si>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</si>
  <si>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</si>
  <si>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</si>
  <si>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</si>
  <si>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</si>
  <si>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</si>
  <si>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</si>
  <si>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</si>
  <si>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</si>
  <si>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</si>
  <si>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</si>
  <si>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</si>
  <si>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</si>
  <si>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</si>
  <si>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</si>
  <si>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</si>
  <si>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</si>
  <si>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</si>
  <si>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</si>
  <si>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</si>
  <si>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</si>
  <si>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</si>
  <si>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</si>
  <si>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</si>
  <si>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</si>
  <si>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</si>
  <si>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</si>
  <si>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</si>
  <si>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</si>
  <si>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</si>
  <si>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</si>
  <si>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</si>
  <si>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</si>
  <si>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</si>
  <si>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</si>
  <si>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</si>
  <si>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</si>
  <si>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</si>
  <si>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</si>
  <si>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</si>
  <si>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</si>
  <si>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</si>
  <si>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</si>
  <si>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</si>
  <si>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</si>
  <si>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</si>
  <si>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</si>
  <si>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</si>
  <si>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</si>
  <si>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</si>
  <si>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</si>
  <si>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</si>
  <si>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</si>
  <si>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</si>
  <si>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</si>
  <si>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</si>
  <si>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</si>
  <si>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</si>
  <si>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</si>
  <si>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</si>
  <si>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</si>
  <si>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</si>
  <si>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</si>
  <si>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</si>
  <si>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</si>
  <si>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</si>
  <si>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</si>
  <si>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</si>
  <si>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</si>
  <si>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</si>
  <si>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</si>
  <si>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</si>
  <si>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</si>
  <si>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</si>
  <si>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</si>
  <si>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</si>
  <si>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</si>
  <si>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</si>
  <si>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</si>
  <si>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</si>
  <si>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</si>
  <si>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</si>
  <si>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</si>
  <si>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</si>
  <si>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</si>
  <si>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</si>
  <si>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</si>
  <si>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</si>
  <si>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</si>
  <si>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</si>
  <si>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</si>
  <si>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</si>
  <si>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</si>
  <si>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</si>
  <si>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</si>
  <si>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</si>
  <si>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</si>
  <si>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</si>
  <si>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</si>
  <si>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</si>
  <si>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</si>
  <si>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</si>
  <si>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</si>
  <si>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</si>
  <si>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</si>
  <si>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</si>
  <si>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</si>
  <si>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</si>
  <si>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</si>
  <si>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</si>
  <si>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</si>
  <si>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</si>
  <si>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</si>
  <si>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</si>
  <si>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</si>
  <si>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</si>
  <si>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</si>
  <si>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</si>
  <si>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</si>
  <si>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</si>
  <si>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</si>
  <si>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</si>
  <si>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</si>
  <si>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</si>
  <si>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</si>
  <si>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</si>
  <si>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</si>
  <si>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</si>
  <si>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</si>
  <si>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</si>
  <si>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</si>
  <si>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</si>
  <si>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</si>
  <si>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</si>
  <si>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</si>
  <si>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</si>
  <si>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</si>
  <si>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</si>
  <si>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</si>
  <si>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</si>
  <si>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</si>
  <si>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</si>
  <si>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</si>
  <si>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</si>
  <si>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</si>
  <si>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</si>
  <si>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</si>
  <si>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</si>
  <si>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</si>
  <si>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</si>
  <si>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</si>
  <si>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</si>
  <si>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</si>
  <si>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</si>
  <si>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</si>
  <si>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</si>
  <si>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</si>
  <si>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</si>
  <si>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</si>
  <si>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</si>
  <si>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</si>
  <si>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</si>
  <si>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</si>
  <si>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</si>
  <si>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</si>
  <si>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</si>
  <si>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</si>
  <si>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</si>
  <si>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</si>
  <si>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</si>
  <si>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</si>
  <si>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</si>
  <si>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</si>
  <si>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</si>
  <si>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</si>
  <si>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</si>
  <si>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</si>
  <si>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</si>
  <si>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</si>
  <si>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</si>
  <si>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</si>
  <si>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</si>
  <si>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</si>
  <si>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</si>
  <si>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</si>
  <si>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</si>
  <si>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</si>
  <si>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</si>
  <si>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</si>
  <si>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</si>
  <si>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</si>
  <si>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</si>
  <si>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</si>
  <si>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</si>
  <si>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</si>
  <si>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</si>
  <si>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</si>
  <si>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</si>
  <si>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</si>
  <si>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</si>
  <si>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</si>
  <si>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</si>
  <si>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</si>
  <si>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</si>
  <si>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</si>
  <si>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</si>
  <si>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</si>
  <si>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</si>
  <si>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</si>
  <si>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</si>
  <si>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</si>
  <si>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</si>
  <si>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</si>
  <si>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</si>
  <si>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</si>
  <si>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</si>
  <si>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</si>
  <si>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</si>
  <si>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</si>
  <si>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</si>
  <si>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</si>
  <si>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</si>
  <si>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</si>
  <si>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</si>
  <si>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</si>
  <si>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</si>
  <si>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</si>
  <si>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</si>
  <si>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</si>
  <si>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</si>
  <si>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</si>
  <si>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</si>
  <si>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</si>
  <si>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</si>
  <si>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</si>
  <si>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</si>
  <si>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</si>
  <si>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</si>
  <si>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</si>
  <si>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</si>
  <si>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</si>
  <si>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</si>
  <si>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</si>
  <si>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</si>
  <si>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</si>
  <si>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</si>
  <si>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</si>
  <si>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</si>
  <si>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</si>
  <si>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</si>
  <si>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</si>
  <si>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</si>
  <si>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</si>
  <si>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</si>
  <si>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</si>
  <si>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</si>
  <si>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</si>
  <si>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</si>
  <si>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</si>
  <si>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</si>
  <si>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</si>
  <si>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</si>
  <si>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</si>
  <si>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</si>
  <si>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</si>
  <si>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</si>
  <si>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</si>
  <si>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</si>
  <si>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</si>
  <si>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</si>
  <si>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</si>
  <si>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</si>
  <si>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</si>
  <si>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</si>
  <si>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</si>
  <si>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</si>
  <si>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</si>
  <si>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</si>
  <si>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</si>
  <si>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</si>
  <si>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</si>
  <si>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</si>
  <si>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</si>
  <si>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</si>
  <si>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</si>
  <si>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</si>
  <si>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</si>
  <si>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</si>
  <si>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</si>
  <si>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</si>
  <si>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</si>
  <si>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</si>
  <si>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</si>
  <si>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</si>
  <si>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</si>
  <si>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</si>
  <si>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</si>
  <si>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</si>
  <si>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</si>
  <si>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</si>
  <si>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</si>
  <si>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</si>
  <si>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</si>
  <si>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</si>
  <si>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</si>
  <si>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</si>
  <si>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</si>
  <si>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</si>
  <si>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</si>
  <si>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</si>
  <si>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</si>
  <si>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</si>
  <si>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</si>
  <si>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</si>
  <si>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</si>
  <si>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</si>
  <si>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</si>
  <si>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</si>
  <si>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</si>
  <si>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</si>
  <si>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</si>
  <si>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</si>
  <si>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</si>
  <si>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</si>
  <si>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</si>
  <si>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</si>
  <si>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</si>
  <si>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</si>
  <si>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</si>
  <si>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</si>
  <si>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</si>
  <si>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</si>
  <si>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</si>
  <si>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</si>
  <si>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</si>
  <si>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</si>
  <si>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</si>
  <si>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</si>
  <si>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</si>
  <si>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</si>
  <si>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</si>
  <si>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</si>
  <si>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</si>
  <si>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</si>
  <si>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</si>
  <si>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</si>
  <si>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</si>
  <si>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</si>
  <si>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</si>
  <si>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</si>
  <si>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</si>
  <si>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</si>
  <si>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</si>
  <si>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</si>
  <si>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</si>
  <si>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</si>
  <si>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</si>
  <si>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</si>
  <si>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</si>
  <si>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</si>
  <si>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</si>
  <si>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</si>
  <si>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</si>
  <si>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</si>
  <si>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</si>
  <si>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</si>
  <si>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</si>
  <si>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</si>
  <si>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</si>
  <si>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</si>
  <si>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</si>
  <si>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</si>
  <si>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</si>
  <si>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</si>
  <si>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</si>
  <si>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</si>
  <si>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</si>
  <si>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</si>
  <si>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</si>
  <si>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</si>
  <si>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</si>
  <si>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</si>
  <si>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</si>
  <si>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</si>
  <si>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</si>
  <si>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</si>
  <si>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</si>
  <si>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</si>
  <si>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</si>
  <si>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</si>
  <si>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</si>
  <si>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</si>
  <si>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</si>
  <si>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</si>
  <si>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</si>
  <si>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</si>
  <si>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</si>
  <si>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</si>
  <si>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</si>
  <si>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</si>
  <si>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</si>
  <si>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</si>
  <si>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</si>
  <si>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</si>
  <si>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</si>
  <si>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</si>
  <si>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</si>
  <si>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</si>
  <si>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</si>
  <si>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</si>
  <si>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</si>
  <si>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</si>
  <si>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</si>
  <si>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</si>
  <si>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</si>
  <si>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</si>
  <si>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</si>
  <si>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</si>
  <si>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</si>
  <si>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</si>
  <si>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</si>
  <si>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</si>
  <si>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</si>
  <si>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</si>
  <si>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</si>
  <si>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</si>
  <si>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</si>
  <si>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</si>
  <si>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</si>
  <si>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</si>
  <si>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</si>
  <si>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</si>
  <si>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</si>
  <si>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</si>
  <si>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</si>
  <si>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</si>
  <si>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</si>
  <si>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</si>
  <si>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</si>
  <si>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</si>
  <si>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</si>
  <si>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</si>
  <si>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</si>
  <si>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</si>
  <si>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</si>
  <si>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</si>
  <si>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</si>
  <si>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</si>
  <si>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</si>
  <si>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</si>
  <si>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</si>
  <si>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</si>
  <si>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</si>
  <si>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</si>
  <si>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</si>
  <si>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</si>
  <si>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</si>
  <si>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</si>
  <si>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</si>
  <si>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</si>
  <si>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</si>
  <si>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</si>
  <si>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</si>
  <si>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</si>
  <si>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</si>
  <si>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</si>
  <si>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</si>
  <si>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</si>
  <si>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</si>
  <si>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</si>
  <si>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</si>
  <si>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</si>
  <si>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</si>
  <si>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</si>
  <si>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</si>
  <si>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</si>
  <si>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</si>
  <si>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</si>
  <si>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</si>
  <si>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</si>
  <si>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</si>
  <si>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</si>
  <si>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</si>
  <si>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</si>
  <si>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</si>
  <si>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</si>
  <si>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</si>
  <si>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</si>
  <si>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</si>
  <si>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</si>
  <si>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</si>
  <si>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</si>
  <si>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</si>
  <si>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</si>
  <si>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</si>
  <si>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</si>
  <si>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</si>
  <si>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</si>
  <si>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</si>
  <si>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</si>
  <si>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</si>
  <si>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</si>
  <si>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</si>
  <si>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</si>
  <si>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</si>
  <si>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</si>
  <si>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</si>
  <si>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</si>
  <si>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</si>
  <si>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</si>
  <si>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</si>
  <si>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</si>
  <si>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</si>
  <si>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</si>
  <si>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</si>
  <si>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</si>
  <si>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</si>
  <si>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</si>
  <si>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</si>
  <si>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</si>
  <si>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</si>
  <si>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</si>
  <si>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</si>
  <si>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</si>
  <si>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</si>
  <si>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</si>
  <si>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</si>
  <si>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</si>
  <si>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</si>
  <si>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</si>
  <si>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</si>
  <si>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</si>
  <si>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</si>
  <si>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</si>
  <si>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</si>
  <si>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</si>
  <si>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</si>
  <si>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</si>
  <si>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</si>
  <si>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</si>
  <si>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</si>
  <si>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</si>
  <si>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</si>
  <si>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</si>
  <si>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</si>
  <si>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</si>
  <si>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</si>
  <si>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</si>
  <si>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</si>
  <si>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</si>
  <si>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</si>
  <si>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</si>
  <si>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</si>
  <si>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</si>
  <si>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</si>
  <si>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</si>
  <si>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</si>
  <si>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</si>
  <si>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</si>
  <si>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</si>
  <si>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</si>
  <si>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</si>
  <si>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</si>
  <si>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</si>
  <si>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</si>
  <si>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</si>
  <si>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</si>
  <si>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</si>
  <si>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</si>
  <si>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</si>
  <si>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</si>
  <si>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</si>
  <si>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</si>
  <si>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</si>
  <si>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</si>
  <si>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</si>
  <si>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</si>
  <si>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</si>
  <si>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</si>
  <si>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</si>
  <si>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</si>
  <si>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</si>
  <si>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</si>
  <si>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</si>
  <si>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</si>
  <si>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</si>
  <si>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</si>
  <si>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</si>
  <si>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</si>
  <si>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</si>
  <si>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</si>
  <si>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</si>
  <si>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</si>
  <si>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</si>
  <si>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</si>
  <si>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</si>
  <si>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</si>
  <si>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</si>
  <si>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</si>
  <si>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</si>
  <si>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</si>
  <si>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</si>
  <si>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</si>
  <si>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</si>
  <si>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</si>
  <si>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</si>
  <si>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</si>
  <si>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</si>
  <si>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</si>
  <si>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</si>
  <si>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</si>
  <si>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</si>
  <si>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</si>
  <si>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</si>
  <si>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</si>
  <si>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</si>
  <si>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</si>
  <si>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</si>
  <si>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</si>
  <si>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</si>
  <si>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</si>
  <si>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</si>
  <si>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</si>
  <si>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</si>
  <si>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</si>
  <si>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</si>
  <si>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</si>
  <si>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</si>
  <si>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</si>
  <si>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</si>
  <si>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</si>
  <si>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</si>
  <si>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</si>
  <si>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</si>
  <si>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</si>
  <si>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</si>
  <si>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</si>
  <si>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</si>
  <si>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</si>
  <si>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</si>
  <si>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</si>
  <si>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</si>
  <si>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</si>
  <si>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</si>
  <si>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</si>
  <si>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</si>
  <si>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</si>
  <si>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</si>
  <si>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</si>
  <si>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</si>
  <si>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</si>
  <si>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</si>
  <si>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</si>
  <si>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</si>
  <si>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</si>
  <si>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</si>
  <si>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</si>
  <si>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</si>
  <si>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</si>
  <si>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</si>
  <si>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</si>
  <si>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</si>
  <si>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</si>
  <si>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</si>
  <si>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</si>
  <si>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</si>
  <si>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</si>
  <si>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</si>
  <si>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</si>
  <si>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</si>
  <si>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</si>
  <si>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</si>
  <si>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</si>
  <si>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</si>
  <si>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</si>
  <si>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</si>
  <si>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</si>
  <si>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</si>
  <si>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</si>
  <si>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</si>
  <si>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</si>
  <si>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</si>
  <si>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</si>
  <si>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</si>
  <si>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</si>
  <si>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</si>
  <si>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</si>
  <si>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</si>
  <si>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</si>
  <si>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</si>
  <si>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</si>
  <si>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</si>
  <si>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</si>
  <si>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</si>
  <si>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</si>
  <si>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</si>
  <si>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</si>
  <si>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</si>
  <si>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</si>
  <si>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</si>
  <si>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</si>
  <si>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</si>
  <si>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</si>
  <si>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</si>
  <si>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</si>
  <si>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</si>
  <si>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</si>
  <si>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</si>
  <si>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</si>
  <si>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</si>
  <si>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</si>
  <si>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</si>
  <si>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</si>
  <si>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</si>
  <si>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</si>
  <si>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</si>
  <si>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</si>
  <si>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</si>
  <si>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</si>
  <si>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</si>
  <si>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</si>
  <si>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</si>
  <si>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</si>
  <si>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</si>
  <si>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</si>
  <si>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</si>
  <si>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</si>
  <si>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</si>
  <si>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</si>
  <si>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</si>
  <si>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</si>
  <si>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</si>
  <si>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</si>
  <si>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</si>
  <si>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</si>
  <si>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</si>
  <si>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</si>
  <si>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</si>
  <si>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</si>
  <si>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</si>
  <si>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</si>
  <si>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</si>
  <si>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</si>
  <si>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</si>
  <si>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</si>
  <si>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</si>
  <si>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</si>
  <si>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</si>
  <si>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</si>
  <si>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</si>
  <si>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</si>
  <si>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</si>
  <si>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</si>
  <si>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</si>
  <si>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</si>
  <si>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</si>
  <si>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</si>
  <si>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</si>
  <si>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</si>
  <si>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</si>
  <si>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</si>
  <si>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</si>
  <si>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</si>
  <si>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</si>
  <si>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</si>
  <si>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</si>
  <si>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</si>
  <si>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</si>
  <si>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</si>
  <si>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</si>
  <si>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</si>
  <si>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</si>
  <si>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</si>
  <si>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</si>
  <si>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</si>
  <si>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</si>
  <si>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</si>
  <si>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</si>
  <si>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</si>
  <si>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</si>
  <si>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</si>
  <si>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</si>
  <si>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</si>
  <si>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</si>
  <si>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</si>
  <si>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</si>
  <si>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</si>
  <si>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</si>
  <si>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</si>
  <si>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</si>
  <si>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</si>
  <si>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</si>
  <si>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</si>
  <si>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</si>
  <si>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</si>
  <si>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</si>
  <si>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</si>
  <si>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</si>
  <si>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</si>
  <si>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</si>
  <si>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</si>
  <si>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</si>
  <si>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</si>
  <si>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</si>
  <si>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</si>
  <si>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</si>
  <si>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</si>
  <si>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</si>
  <si>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</si>
  <si>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</si>
  <si>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</si>
  <si>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</si>
  <si>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</si>
  <si>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</si>
  <si>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</si>
  <si>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</si>
  <si>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</si>
  <si>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</si>
  <si>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</si>
  <si>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</si>
  <si>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</si>
  <si>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</si>
  <si>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</si>
  <si>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</si>
  <si>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</si>
  <si>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</si>
  <si>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</si>
  <si>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</si>
  <si>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</si>
  <si>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</si>
  <si>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</si>
  <si>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</si>
  <si>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</si>
  <si>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</si>
  <si>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</si>
  <si>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</si>
  <si>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</si>
  <si>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</si>
  <si>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</si>
  <si>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</si>
  <si>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</si>
  <si>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</si>
  <si>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</si>
  <si>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</si>
  <si>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</si>
  <si>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</si>
  <si>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</si>
  <si>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</si>
  <si>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</si>
  <si>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</si>
  <si>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</si>
  <si>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</si>
  <si>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</si>
  <si>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</si>
  <si>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</si>
  <si>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</si>
  <si>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</si>
  <si>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</si>
  <si>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</si>
  <si>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</si>
  <si>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</si>
  <si>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</si>
  <si>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</si>
  <si>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</si>
  <si>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</si>
  <si>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</si>
  <si>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</si>
  <si>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</si>
  <si>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</si>
  <si>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</si>
  <si>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</si>
  <si>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</si>
  <si>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</si>
  <si>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</si>
  <si>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</si>
  <si>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</si>
  <si>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</si>
  <si>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</si>
  <si>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</si>
  <si>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</si>
  <si>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</si>
  <si>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</si>
  <si>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</si>
  <si>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</si>
  <si>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</si>
  <si>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</si>
  <si>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</si>
  <si>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</si>
  <si>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</si>
  <si>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</si>
  <si>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</si>
  <si>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</si>
  <si>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</si>
  <si>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</si>
  <si>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</si>
  <si>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</si>
  <si>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</si>
  <si>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</si>
  <si>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</si>
  <si>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</si>
  <si>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</si>
  <si>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</si>
  <si>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</si>
  <si>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</si>
  <si>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</si>
  <si>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</si>
  <si>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</si>
  <si>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</si>
  <si>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</si>
  <si>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</si>
  <si>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</si>
  <si>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</si>
  <si>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</si>
  <si>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</si>
  <si>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</si>
  <si>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</si>
  <si>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</si>
  <si>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</si>
  <si>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</si>
  <si>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</si>
  <si>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</si>
  <si>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</si>
  <si>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</si>
  <si>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</si>
  <si>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</si>
  <si>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</si>
  <si>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</si>
  <si>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</si>
  <si>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</si>
  <si>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</si>
  <si>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</si>
  <si>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</si>
  <si>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</si>
  <si>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</si>
  <si>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</si>
  <si>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</si>
  <si>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</si>
  <si>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</si>
  <si>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</si>
  <si>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</si>
  <si>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</si>
  <si>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</si>
  <si>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</si>
  <si>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</si>
  <si>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</si>
  <si>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</si>
  <si>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</si>
  <si>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</si>
  <si>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</si>
  <si>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</si>
  <si>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</si>
  <si>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</si>
  <si>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</si>
  <si>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</si>
  <si>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</si>
  <si>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</si>
  <si>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</si>
  <si>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</si>
  <si>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</si>
  <si>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</si>
  <si>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</si>
  <si>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</si>
  <si>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</si>
  <si>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</si>
  <si>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</si>
  <si>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</si>
  <si>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</si>
  <si>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</si>
  <si>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</si>
  <si>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</si>
  <si>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</si>
  <si>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</si>
  <si>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</si>
  <si>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</si>
  <si>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</si>
  <si>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</si>
  <si>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</si>
  <si>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</si>
  <si>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</si>
  <si>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</si>
  <si>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</si>
  <si>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</si>
  <si>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</si>
  <si>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</si>
  <si>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</si>
  <si>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</si>
  <si>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</si>
  <si>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</si>
  <si>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</si>
  <si>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</si>
  <si>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</si>
  <si>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</si>
  <si>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</si>
  <si>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</si>
  <si>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</si>
  <si>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</si>
  <si>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</si>
  <si>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</si>
  <si>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</si>
  <si>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</si>
  <si>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</si>
  <si>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</si>
  <si>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</si>
  <si>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</si>
  <si>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</si>
  <si>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</si>
  <si>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</si>
  <si>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</si>
  <si>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</si>
  <si>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</si>
  <si>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</si>
  <si>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</si>
  <si>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</si>
  <si>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</si>
  <si>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</si>
  <si>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</si>
  <si>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</si>
  <si>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</si>
  <si>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</si>
  <si>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</si>
  <si>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</si>
  <si>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</si>
  <si>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</si>
  <si>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</si>
  <si>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</si>
  <si>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</si>
  <si>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</si>
  <si>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</si>
  <si>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</si>
  <si>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</si>
  <si>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</si>
  <si>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</si>
  <si>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</si>
  <si>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</si>
  <si>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</si>
  <si>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</si>
  <si>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</si>
  <si>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</si>
  <si>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</si>
  <si>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</si>
  <si>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</si>
  <si>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</si>
  <si>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</si>
  <si>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</si>
  <si>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</si>
  <si>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</si>
  <si>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</si>
  <si>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</si>
  <si>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</si>
  <si>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</si>
  <si>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</si>
  <si>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</si>
  <si>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</si>
  <si>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</si>
  <si>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</si>
  <si>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</si>
  <si>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</si>
  <si>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</si>
  <si>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</si>
  <si>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</si>
  <si>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</si>
  <si>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</si>
  <si>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</si>
  <si>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</si>
  <si>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</si>
  <si>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</si>
  <si>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</si>
  <si>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</si>
  <si>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</si>
  <si>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</si>
  <si>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</si>
  <si>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</si>
  <si>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</si>
  <si>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</si>
  <si>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</si>
  <si>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</si>
  <si>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</si>
  <si>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</si>
  <si>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</si>
  <si>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</si>
  <si>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</si>
  <si>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</si>
  <si>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</si>
  <si>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</si>
  <si>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</si>
  <si>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</si>
  <si>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</si>
  <si>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</si>
  <si>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</si>
  <si>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</si>
  <si>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</si>
  <si>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</si>
  <si>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</si>
  <si>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</si>
  <si>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</si>
  <si>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</si>
  <si>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</si>
  <si>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</si>
  <si>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</si>
  <si>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</si>
  <si>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</si>
  <si>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</si>
  <si>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</si>
  <si>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</si>
  <si>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</si>
  <si>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</si>
  <si>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</si>
  <si>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</si>
  <si>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</si>
  <si>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</si>
  <si>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</si>
  <si>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</si>
  <si>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</si>
  <si>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</si>
  <si>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</si>
  <si>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</si>
  <si>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</si>
  <si>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</si>
  <si>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</si>
  <si>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</si>
  <si>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</si>
  <si>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</si>
  <si>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</si>
  <si>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</si>
  <si>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</si>
  <si>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</si>
  <si>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</si>
  <si>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</si>
  <si>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</si>
  <si>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</si>
  <si>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</si>
  <si>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</si>
  <si>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</si>
  <si>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</si>
  <si>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</si>
  <si>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</si>
  <si>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</si>
  <si>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</si>
  <si>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</si>
  <si>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</si>
  <si>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</si>
  <si>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</si>
  <si>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</si>
  <si>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</si>
  <si>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</si>
  <si>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</si>
  <si>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</si>
  <si>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</si>
  <si>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</si>
  <si>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</si>
  <si>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</si>
  <si>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</si>
  <si>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</si>
  <si>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</si>
  <si>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</si>
  <si>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</si>
  <si>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</si>
  <si>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</si>
  <si>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</si>
  <si>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</si>
  <si>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</si>
  <si>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</si>
  <si>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</si>
  <si>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</si>
  <si>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</si>
  <si>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</si>
  <si>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</si>
  <si>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</si>
  <si>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</si>
  <si>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</si>
  <si>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</si>
  <si>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</si>
  <si>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</si>
  <si>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</si>
  <si>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</si>
  <si>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</si>
  <si>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</si>
  <si>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</si>
  <si>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</si>
  <si>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</si>
  <si>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</si>
  <si>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</si>
  <si>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</si>
  <si>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</si>
  <si>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</si>
  <si>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</si>
  <si>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</si>
  <si>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</si>
  <si>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</si>
  <si>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</si>
  <si>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</si>
  <si>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</si>
  <si>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</si>
  <si>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</si>
  <si>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</si>
  <si>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</si>
  <si>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</si>
  <si>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</si>
  <si>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</si>
  <si>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</si>
  <si>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</si>
  <si>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</si>
  <si>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</si>
  <si>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</si>
  <si>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</si>
  <si>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</si>
  <si>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</si>
  <si>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</si>
  <si>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</si>
  <si>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</si>
  <si>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</si>
  <si>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</si>
  <si>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</si>
  <si>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</si>
  <si>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</si>
  <si>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</si>
  <si>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</si>
  <si>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</si>
  <si>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</si>
  <si>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</si>
  <si>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</si>
  <si>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</si>
  <si>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</si>
  <si>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</si>
  <si>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</si>
  <si>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</si>
  <si>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</si>
  <si>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</si>
  <si>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</si>
  <si>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</si>
  <si>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</si>
  <si>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</si>
  <si>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</si>
  <si>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</si>
  <si>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</si>
  <si>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</si>
  <si>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</si>
  <si>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</si>
  <si>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</si>
  <si>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</si>
  <si>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</si>
  <si>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</si>
  <si>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</si>
  <si>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</si>
  <si>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</si>
  <si>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</si>
  <si>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</si>
  <si>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</si>
  <si>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</si>
  <si>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</si>
  <si>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</si>
  <si>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</si>
  <si>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</si>
  <si>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</si>
  <si>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</si>
  <si>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</si>
  <si>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</si>
  <si>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</si>
  <si>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</si>
  <si>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</si>
  <si>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</si>
  <si>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</si>
  <si>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</si>
  <si>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</si>
  <si>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</si>
  <si>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</si>
  <si>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</si>
  <si>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</si>
  <si>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</si>
  <si>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</si>
  <si>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</si>
  <si>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</si>
  <si>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</si>
  <si>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</si>
  <si>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</si>
  <si>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</si>
  <si>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</si>
  <si>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</si>
  <si>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</si>
  <si>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</si>
  <si>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</si>
  <si>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</si>
  <si>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</si>
  <si>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</si>
  <si>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</si>
  <si>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</si>
  <si>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</si>
  <si>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</si>
  <si>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</si>
  <si>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</si>
  <si>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</si>
  <si>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</si>
  <si>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</si>
  <si>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</si>
  <si>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</si>
  <si>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</si>
  <si>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</si>
  <si>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</si>
  <si>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</si>
  <si>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</si>
  <si>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</si>
  <si>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</si>
  <si>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</si>
  <si>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</si>
  <si>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</si>
  <si>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</si>
  <si>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</si>
  <si>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</si>
  <si>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</si>
  <si>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</si>
  <si>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</si>
  <si>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</si>
  <si>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</si>
  <si>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</si>
  <si>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</si>
  <si>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</si>
  <si>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</si>
  <si>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</si>
  <si>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</si>
  <si>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</si>
  <si>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</si>
  <si>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</si>
  <si>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</si>
  <si>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</si>
  <si>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</si>
  <si>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</si>
  <si>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</si>
  <si>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</si>
  <si>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</si>
  <si>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</si>
  <si>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</si>
  <si>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</si>
  <si>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</si>
  <si>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</si>
  <si>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</si>
  <si>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</si>
  <si>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</si>
  <si>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</si>
  <si>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</si>
  <si>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</si>
  <si>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</si>
  <si>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</si>
  <si>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</si>
  <si>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</si>
  <si>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</si>
  <si>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</si>
  <si>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</si>
  <si>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</si>
  <si>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</si>
  <si>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</si>
  <si>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</si>
  <si>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</si>
  <si>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</si>
  <si>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</si>
  <si>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</si>
  <si>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</si>
  <si>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</si>
  <si>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</si>
  <si>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</si>
  <si>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</si>
  <si>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</si>
  <si>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</si>
  <si>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</si>
  <si>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</si>
  <si>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</si>
  <si>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</si>
  <si>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</si>
  <si>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</si>
  <si>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</si>
  <si>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</si>
  <si>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</si>
  <si>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</si>
  <si>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</si>
  <si>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</si>
  <si>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</si>
  <si>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</si>
  <si>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</si>
  <si>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</si>
  <si>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</si>
  <si>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</si>
  <si>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</si>
  <si>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</si>
  <si>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</si>
  <si>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</si>
  <si>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</si>
  <si>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</si>
  <si>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</si>
  <si>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</si>
  <si>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</si>
  <si>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</si>
  <si>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</si>
  <si>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</si>
  <si>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</si>
  <si>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</si>
  <si>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</si>
  <si>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</si>
  <si>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</si>
  <si>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</si>
  <si>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</si>
  <si>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</si>
  <si>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</si>
  <si>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</si>
  <si>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</si>
  <si>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</si>
  <si>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</si>
  <si>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</si>
  <si>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</si>
  <si>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</si>
  <si>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</si>
  <si>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</si>
  <si>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</si>
  <si>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</si>
  <si>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</si>
  <si>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</si>
  <si>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</si>
  <si>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</si>
  <si>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</si>
  <si>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</si>
  <si>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</si>
  <si>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</si>
  <si>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</si>
  <si>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</si>
  <si>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</si>
  <si>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</si>
  <si>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</si>
  <si>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</si>
  <si>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</si>
  <si>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</si>
  <si>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</si>
  <si>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</si>
  <si>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</si>
  <si>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</si>
  <si>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</si>
  <si>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</si>
  <si>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</si>
  <si>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</si>
  <si>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</si>
  <si>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</si>
  <si>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</si>
  <si>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</si>
  <si>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</si>
  <si>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</si>
  <si>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</si>
  <si>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</si>
  <si>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</si>
  <si>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</si>
  <si>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</si>
  <si>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</si>
  <si>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</si>
  <si>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</si>
  <si>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</si>
  <si>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</si>
  <si>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</si>
  <si>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</si>
  <si>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</si>
  <si>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</si>
  <si>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</si>
  <si>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</si>
  <si>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</si>
  <si>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</si>
  <si>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</si>
  <si>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</si>
  <si>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</si>
  <si>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</si>
  <si>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</si>
  <si>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</si>
  <si>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</si>
  <si>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</si>
  <si>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</si>
  <si>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</si>
  <si>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</si>
  <si>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</si>
  <si>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</si>
  <si>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</si>
  <si>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</si>
  <si>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</si>
  <si>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</si>
  <si>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</si>
  <si>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</si>
  <si>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</si>
  <si>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</si>
  <si>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</si>
  <si>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</si>
  <si>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</si>
  <si>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</si>
  <si>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</si>
  <si>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</si>
  <si>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</si>
  <si>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</si>
  <si>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</si>
  <si>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</si>
  <si>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</si>
  <si>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</si>
  <si>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</si>
  <si>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</si>
  <si>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</si>
  <si>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</si>
  <si>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</si>
  <si>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</si>
  <si>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</si>
  <si>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</si>
  <si>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</si>
  <si>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</si>
  <si>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</si>
  <si>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</si>
  <si>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</si>
  <si>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</si>
  <si>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</si>
  <si>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</si>
  <si>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</si>
  <si>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</si>
  <si>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</si>
  <si>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</si>
  <si>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</si>
  <si>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</si>
  <si>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</si>
  <si>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</si>
  <si>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</si>
  <si>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</si>
  <si>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</si>
  <si>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</si>
  <si>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</si>
  <si>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</si>
  <si>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</si>
  <si>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</si>
  <si>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</si>
  <si>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</si>
  <si>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</si>
  <si>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</si>
  <si>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</si>
  <si>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</si>
  <si>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</si>
  <si>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</si>
  <si>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</si>
  <si>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</si>
  <si>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</si>
  <si>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</si>
  <si>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</si>
  <si>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</si>
  <si>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</si>
  <si>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</si>
  <si>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</si>
  <si>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</si>
  <si>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</si>
  <si>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</si>
  <si>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</si>
  <si>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</si>
  <si>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</si>
  <si>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</si>
  <si>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</si>
  <si>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</si>
  <si>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</si>
  <si>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</si>
  <si>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</si>
  <si>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</si>
  <si>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</si>
  <si>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</si>
  <si>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</si>
  <si>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</si>
  <si>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</si>
  <si>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</si>
  <si>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</si>
  <si>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</si>
  <si>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</si>
  <si>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</si>
  <si>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</si>
  <si>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</si>
  <si>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</si>
  <si>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</si>
  <si>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</si>
  <si>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</si>
  <si>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</si>
  <si>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</si>
  <si>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</si>
  <si>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</si>
  <si>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</si>
  <si>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</si>
  <si>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</si>
  <si>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</si>
  <si>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</si>
  <si>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</si>
  <si>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</si>
  <si>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</si>
  <si>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</si>
  <si>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</si>
  <si>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</si>
  <si>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</si>
  <si>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</si>
  <si>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</si>
  <si>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</si>
  <si>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</si>
  <si>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</si>
  <si>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</si>
  <si>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</si>
  <si>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</si>
  <si>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</si>
  <si>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</si>
  <si>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</si>
  <si>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</si>
  <si>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</si>
  <si>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</si>
  <si>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</si>
  <si>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</si>
  <si>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</si>
  <si>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</si>
  <si>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</si>
  <si>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</si>
  <si>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</si>
  <si>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</si>
  <si>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</si>
  <si>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</si>
  <si>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</si>
  <si>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</si>
  <si>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</si>
  <si>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</si>
  <si>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</si>
  <si>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</si>
  <si>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</si>
  <si>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</si>
  <si>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</si>
  <si>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</si>
  <si>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</si>
  <si>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</si>
  <si>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</si>
  <si>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</si>
  <si>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</si>
  <si>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</si>
  <si>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</si>
  <si>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</si>
  <si>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</si>
  <si>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</si>
  <si>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</si>
  <si>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</si>
  <si>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</si>
  <si>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</si>
  <si>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</si>
  <si>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</si>
  <si>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</si>
  <si>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</si>
  <si>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</si>
  <si>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</si>
  <si>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</si>
  <si>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</si>
  <si>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</si>
  <si>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</si>
  <si>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</si>
  <si>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</si>
  <si>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</si>
  <si>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</si>
  <si>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</si>
  <si>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</si>
  <si>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</si>
  <si>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</si>
  <si>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</si>
  <si>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</si>
  <si>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</si>
  <si>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</si>
  <si>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</si>
  <si>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</si>
  <si>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</si>
  <si>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</si>
  <si>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</si>
  <si>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</si>
  <si>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</si>
  <si>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</si>
  <si>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</si>
  <si>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</si>
  <si>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</si>
  <si>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</si>
  <si>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</si>
  <si>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</si>
  <si>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</si>
  <si>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</si>
  <si>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</si>
  <si>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</si>
  <si>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</si>
  <si>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</si>
  <si>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</si>
  <si>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</si>
  <si>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</si>
  <si>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</si>
  <si>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</si>
  <si>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</si>
  <si>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</si>
  <si>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</si>
  <si>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</si>
  <si>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</si>
  <si>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</si>
  <si>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</si>
  <si>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</si>
  <si>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</si>
  <si>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</si>
  <si>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</si>
  <si>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</si>
  <si>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</si>
  <si>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</si>
  <si>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</si>
  <si>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</si>
  <si>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</si>
  <si>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</si>
  <si>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</si>
  <si>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</si>
  <si>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</si>
  <si>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</si>
  <si>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</si>
  <si>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</si>
  <si>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</si>
  <si>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</si>
  <si>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</si>
  <si>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</si>
  <si>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</si>
  <si>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</si>
  <si>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</si>
  <si>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</si>
  <si>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</si>
  <si>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</si>
  <si>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</si>
  <si>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</si>
  <si>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</si>
  <si>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</si>
  <si>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</si>
  <si>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</si>
  <si>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</si>
  <si>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</si>
  <si>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</si>
  <si>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</si>
  <si>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</si>
  <si>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</si>
  <si>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</si>
  <si>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</si>
  <si>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</si>
  <si>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</si>
  <si>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</si>
  <si>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</si>
  <si>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</si>
  <si>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</si>
  <si>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</si>
  <si>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</si>
  <si>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</si>
  <si>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</si>
  <si>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</si>
  <si>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</si>
  <si>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</si>
  <si>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</si>
  <si>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</si>
  <si>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</si>
  <si>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</si>
  <si>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</si>
  <si>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</si>
  <si>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</si>
  <si>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</si>
  <si>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</si>
  <si>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</si>
  <si>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</si>
  <si>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</si>
  <si>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</si>
  <si>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</si>
  <si>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</si>
  <si>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</si>
  <si>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</si>
  <si>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</si>
  <si>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</si>
  <si>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</si>
  <si>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</si>
  <si>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</si>
  <si>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</si>
  <si>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</si>
  <si>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</si>
  <si>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</si>
  <si>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</si>
  <si>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</si>
  <si>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</si>
  <si>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</si>
  <si>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</si>
  <si>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</si>
  <si>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</si>
  <si>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</si>
  <si>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</si>
  <si>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</si>
  <si>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</si>
  <si>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</si>
  <si>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</si>
  <si>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</si>
  <si>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</si>
  <si>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</si>
  <si>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</si>
  <si>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</si>
  <si>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</si>
  <si>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</si>
  <si>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</si>
  <si>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</si>
  <si>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</si>
  <si>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</si>
  <si>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</si>
  <si>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</si>
  <si>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</si>
  <si>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</si>
  <si>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</si>
  <si>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</si>
  <si>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</si>
  <si>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</si>
  <si>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</si>
  <si>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</si>
  <si>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</si>
  <si>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</si>
  <si>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</si>
  <si>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</si>
  <si>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</si>
  <si>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</si>
  <si>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</si>
  <si>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</si>
  <si>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</si>
  <si>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</si>
  <si>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</si>
  <si>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</si>
  <si>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</si>
  <si>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</si>
  <si>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</si>
  <si>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</si>
  <si>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</si>
  <si>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</si>
  <si>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</si>
  <si>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</si>
  <si>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</si>
  <si>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</si>
  <si>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</si>
  <si>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</si>
  <si>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</si>
  <si>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</si>
  <si>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</si>
  <si>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</si>
  <si>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</si>
  <si>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</si>
  <si>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</si>
  <si>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</si>
  <si>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</si>
  <si>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</si>
  <si>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</si>
  <si>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</si>
  <si>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</si>
  <si>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</si>
  <si>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</si>
  <si>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</si>
  <si>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</si>
  <si>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</si>
  <si>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</si>
  <si>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</si>
  <si>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</si>
  <si>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</si>
  <si>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</si>
  <si>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</si>
  <si>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</si>
  <si>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</si>
  <si>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</si>
  <si>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</si>
  <si>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</si>
  <si>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</si>
  <si>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</si>
  <si>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</si>
  <si>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</si>
  <si>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</si>
  <si>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</si>
  <si>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</si>
  <si>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</si>
  <si>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</si>
  <si>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</si>
  <si>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</si>
  <si>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</si>
  <si>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</si>
  <si>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</si>
  <si>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</si>
  <si>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</si>
  <si>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</si>
  <si>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</si>
  <si>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</si>
  <si>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</si>
  <si>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</si>
  <si>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</si>
  <si>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</si>
  <si>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</si>
  <si>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</si>
  <si>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</si>
  <si>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</si>
  <si>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</si>
  <si>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</si>
  <si>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</si>
  <si>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</si>
  <si>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</si>
  <si>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</si>
  <si>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</si>
  <si>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</si>
  <si>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</si>
  <si>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</si>
  <si>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</si>
  <si>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</si>
  <si>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</si>
  <si>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</si>
  <si>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</si>
  <si>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</si>
  <si>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</si>
  <si>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</si>
  <si>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</si>
  <si>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</si>
  <si>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</si>
  <si>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</si>
  <si>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</si>
  <si>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</si>
  <si>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</si>
  <si>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</si>
  <si>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</si>
  <si>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</si>
  <si>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</si>
  <si>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</si>
  <si>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</si>
  <si>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</si>
  <si>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</si>
  <si>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</si>
  <si>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</si>
  <si>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</si>
  <si>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</si>
  <si>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</si>
  <si>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</si>
  <si>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</si>
  <si>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</si>
  <si>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</si>
  <si>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</si>
  <si>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</si>
  <si>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</si>
  <si>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</si>
  <si>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</si>
  <si>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</si>
  <si>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</si>
  <si>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</si>
  <si>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</si>
  <si>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</si>
  <si>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</si>
  <si>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</si>
  <si>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</si>
  <si>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</si>
  <si>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</si>
  <si>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</si>
  <si>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</si>
  <si>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</si>
  <si>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</si>
  <si>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</si>
  <si>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</si>
  <si>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</si>
  <si>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</si>
  <si>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</si>
  <si>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</si>
  <si>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</si>
  <si>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</si>
  <si>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</si>
  <si>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</si>
  <si>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</si>
  <si>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</si>
  <si>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</si>
  <si>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</si>
  <si>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</si>
  <si>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</si>
  <si>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</si>
  <si>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</si>
  <si>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</si>
  <si>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</si>
  <si>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</si>
  <si>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</si>
  <si>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</si>
  <si>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</si>
  <si>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</si>
  <si>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</si>
  <si>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</si>
  <si>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</si>
  <si>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</si>
  <si>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</si>
  <si>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</si>
  <si>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</si>
  <si>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</si>
  <si>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</si>
  <si>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</si>
  <si>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</si>
  <si>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</si>
  <si>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</si>
  <si>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</si>
  <si>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</si>
  <si>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</si>
  <si>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</si>
  <si>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</si>
  <si>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</si>
  <si>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</si>
  <si>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</si>
  <si>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</si>
  <si>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</si>
  <si>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</si>
  <si>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</si>
  <si>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</si>
  <si>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</si>
  <si>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</si>
  <si>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</si>
  <si>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</si>
  <si>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</si>
  <si>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</si>
  <si>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</si>
  <si>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</si>
  <si>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</si>
  <si>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</si>
  <si>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</si>
  <si>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</si>
  <si>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</si>
  <si>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</si>
  <si>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</si>
  <si>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</si>
  <si>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</si>
  <si>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</si>
  <si>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</si>
  <si>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</si>
  <si>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</si>
  <si>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</si>
  <si>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</si>
  <si>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</si>
  <si>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</si>
  <si>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</si>
  <si>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</si>
  <si>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</si>
  <si>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</si>
  <si>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</si>
  <si>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</si>
  <si>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</si>
  <si>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</si>
  <si>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</si>
  <si>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</si>
  <si>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</si>
  <si>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</si>
  <si>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</si>
  <si>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</si>
  <si>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</si>
  <si>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</si>
  <si>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</si>
  <si>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</si>
  <si>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</si>
  <si>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</si>
  <si>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</si>
  <si>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</si>
  <si>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</si>
  <si>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</si>
  <si>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</si>
  <si>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</si>
  <si>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</si>
  <si>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</si>
  <si>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</si>
  <si>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</si>
  <si>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</si>
  <si>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</si>
  <si>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</si>
  <si>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</si>
  <si>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</si>
  <si>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</si>
  <si>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</si>
  <si>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</si>
  <si>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</si>
  <si>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</si>
  <si>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</si>
  <si>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</si>
  <si>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</si>
  <si>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</si>
  <si>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</si>
  <si>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</si>
  <si>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</si>
  <si>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</si>
  <si>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</si>
  <si>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</si>
  <si>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</si>
  <si>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</si>
  <si>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</si>
  <si>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</si>
  <si>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</si>
  <si>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</si>
  <si>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</si>
  <si>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</si>
  <si>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</si>
  <si>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</si>
  <si>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</si>
  <si>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</si>
  <si>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</si>
  <si>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</si>
  <si>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</si>
  <si>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</si>
  <si>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</si>
  <si>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</si>
  <si>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</si>
  <si>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</si>
  <si>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</si>
  <si>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</si>
  <si>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</si>
  <si>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</si>
  <si>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</si>
  <si>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</si>
  <si>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</si>
  <si>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</si>
  <si>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</si>
  <si>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</si>
  <si>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</si>
  <si>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</si>
  <si>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</si>
  <si>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</si>
  <si>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</si>
  <si>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</si>
  <si>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</si>
  <si>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</si>
  <si>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</si>
  <si>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</si>
  <si>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</si>
  <si>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</si>
  <si>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</si>
  <si>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</si>
  <si>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</si>
  <si>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</si>
  <si>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</si>
  <si>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</si>
  <si>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</si>
  <si>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</si>
  <si>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</si>
  <si>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</si>
  <si>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</si>
  <si>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</si>
  <si>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</si>
  <si>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</si>
  <si>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</si>
  <si>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</si>
  <si>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</si>
  <si>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</si>
  <si>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</si>
  <si>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</si>
  <si>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</si>
  <si>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</si>
  <si>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</si>
  <si>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</si>
  <si>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</si>
  <si>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</si>
  <si>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</si>
  <si>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</si>
  <si>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</si>
  <si>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</si>
  <si>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</si>
  <si>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</si>
  <si>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</si>
  <si>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</si>
  <si>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</si>
  <si>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</si>
  <si>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</si>
  <si>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</si>
  <si>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</si>
  <si>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</si>
  <si>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</si>
  <si>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</si>
  <si>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</si>
  <si>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</si>
  <si>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</si>
  <si>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</si>
  <si>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</si>
  <si>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</si>
  <si>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</si>
  <si>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</si>
  <si>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</si>
  <si>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</si>
  <si>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</si>
  <si>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</si>
  <si>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</si>
  <si>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</si>
  <si>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</si>
  <si>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</si>
  <si>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</si>
  <si>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</si>
  <si>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</si>
  <si>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</si>
  <si>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</si>
  <si>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</si>
  <si>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</si>
  <si>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</si>
  <si>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</si>
  <si>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</si>
  <si>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</si>
  <si>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</si>
  <si>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</si>
  <si>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</si>
  <si>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</si>
  <si>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</si>
  <si>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</si>
  <si>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</si>
  <si>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</si>
  <si>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</si>
  <si>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</si>
  <si>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</si>
  <si>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</si>
  <si>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</si>
  <si>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</si>
  <si>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</si>
  <si>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</si>
  <si>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</si>
  <si>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</si>
  <si>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</si>
  <si>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</si>
  <si>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</si>
  <si>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</si>
  <si>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</si>
  <si>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</si>
  <si>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</si>
  <si>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</si>
  <si>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</si>
  <si>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</si>
  <si>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</si>
  <si>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</si>
  <si>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</si>
  <si>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</si>
  <si>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</si>
  <si>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</si>
  <si>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</si>
  <si>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</si>
  <si>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</si>
  <si>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</si>
  <si>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</si>
  <si>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</si>
  <si>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</si>
  <si>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</si>
  <si>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</si>
  <si>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</si>
  <si>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</si>
  <si>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</si>
  <si>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</si>
  <si>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</si>
  <si>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</si>
  <si>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</si>
  <si>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</si>
  <si>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</si>
  <si>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</si>
  <si>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</si>
  <si>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</si>
  <si>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</si>
  <si>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</si>
  <si>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</si>
  <si>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</si>
  <si>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</si>
  <si>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</si>
  <si>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</si>
  <si>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</si>
  <si>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</si>
  <si>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</si>
  <si>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</si>
  <si>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</si>
  <si>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</si>
  <si>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</si>
  <si>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</si>
  <si>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</si>
  <si>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</si>
  <si>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</si>
  <si>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</si>
  <si>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</si>
  <si>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</si>
  <si>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</si>
  <si>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</si>
  <si>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</si>
  <si>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</si>
  <si>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</si>
  <si>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</si>
  <si>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</si>
  <si>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</si>
  <si>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</si>
  <si>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</si>
  <si>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</si>
  <si>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</si>
  <si>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</si>
  <si>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</si>
  <si>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</si>
  <si>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</si>
  <si>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</si>
  <si>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</si>
  <si>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</si>
  <si>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</si>
  <si>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</si>
  <si>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</si>
  <si>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</si>
  <si>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</si>
  <si>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</si>
  <si>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</si>
  <si>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</si>
  <si>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</si>
  <si>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</si>
  <si>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</si>
  <si>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</si>
  <si>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</si>
  <si>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</si>
  <si>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</si>
  <si>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</si>
  <si>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</si>
  <si>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</si>
  <si>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</si>
  <si>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</si>
  <si>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</si>
  <si>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</si>
  <si>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</si>
  <si>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</si>
  <si>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</si>
  <si>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</si>
  <si>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</si>
  <si>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</si>
  <si>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</si>
  <si>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</si>
  <si>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</si>
  <si>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</si>
  <si>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</si>
  <si>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</si>
  <si>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</si>
  <si>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</si>
  <si>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</si>
  <si>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</si>
  <si>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</si>
  <si>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</si>
  <si>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</si>
  <si>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</si>
  <si>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</si>
  <si>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</si>
  <si>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</si>
  <si>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</si>
  <si>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</si>
  <si>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</si>
  <si>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</si>
  <si>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</si>
  <si>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</si>
  <si>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</si>
  <si>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</si>
  <si>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</si>
  <si>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</si>
  <si>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</si>
  <si>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</si>
  <si>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</si>
  <si>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</si>
  <si>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</si>
  <si>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</si>
  <si>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</si>
  <si>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</si>
  <si>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</si>
  <si>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</si>
  <si>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</si>
  <si>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</si>
  <si>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</si>
  <si>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</si>
  <si>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</si>
  <si>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</si>
  <si>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</si>
  <si>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</si>
  <si>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</si>
  <si>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</si>
  <si>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</si>
  <si>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</si>
  <si>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</si>
  <si>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</si>
  <si>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</si>
  <si>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</si>
  <si>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</si>
  <si>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</si>
  <si>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</si>
  <si>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</si>
  <si>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</si>
  <si>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</si>
  <si>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</si>
  <si>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</si>
  <si>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</si>
  <si>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</si>
  <si>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</si>
  <si>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</si>
  <si>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</si>
  <si>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</si>
  <si>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</si>
  <si>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</si>
  <si>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</si>
  <si>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</si>
  <si>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</si>
  <si>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</si>
  <si>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</si>
  <si>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</si>
  <si>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</si>
  <si>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</si>
  <si>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</si>
  <si>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</si>
  <si>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</si>
  <si>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</si>
  <si>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</si>
  <si>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</si>
  <si>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</si>
  <si>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</si>
  <si>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</si>
  <si>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</si>
  <si>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</si>
  <si>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</si>
  <si>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</si>
  <si>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</si>
  <si>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</si>
  <si>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</si>
  <si>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</si>
  <si>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</si>
  <si>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</si>
  <si>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</si>
  <si>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</si>
  <si>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</si>
  <si>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</si>
  <si>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</si>
  <si>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</si>
  <si>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</si>
  <si>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</si>
  <si>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</si>
  <si>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</si>
  <si>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</si>
  <si>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</si>
  <si>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</si>
  <si>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</si>
  <si>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</si>
  <si>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</si>
  <si>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</si>
  <si>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</si>
  <si>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</si>
  <si>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</si>
  <si>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</si>
  <si>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</si>
  <si>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</si>
  <si>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</si>
  <si>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</si>
  <si>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</si>
  <si>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</si>
  <si>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</si>
  <si>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</si>
  <si>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</si>
  <si>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</si>
  <si>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</si>
  <si>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</si>
  <si>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</si>
  <si>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</si>
  <si>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</si>
  <si>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</si>
  <si>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</si>
  <si>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</si>
  <si>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</si>
  <si>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</si>
  <si>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</si>
  <si>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</si>
  <si>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</si>
  <si>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</si>
  <si>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</si>
  <si>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</si>
  <si>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</si>
  <si>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</si>
  <si>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</si>
  <si>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</si>
  <si>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</si>
  <si>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</si>
  <si>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</si>
  <si>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</si>
  <si>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</si>
  <si>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</si>
  <si>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</si>
  <si>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</si>
  <si>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</si>
  <si>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</si>
  <si>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</si>
  <si>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</si>
  <si>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</si>
  <si>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</si>
  <si>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</si>
  <si>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</si>
  <si>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</si>
  <si>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</si>
  <si>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</si>
  <si>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</si>
  <si>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</si>
  <si>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</si>
  <si>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</si>
  <si>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</si>
  <si>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</si>
  <si>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</si>
  <si>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</si>
  <si>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</si>
  <si>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</si>
  <si>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</si>
  <si>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</si>
  <si>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</si>
  <si>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</si>
  <si>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</si>
  <si>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</si>
  <si>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</si>
  <si>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</si>
  <si>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</si>
  <si>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</si>
  <si>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</si>
  <si>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</si>
  <si>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</si>
  <si>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</si>
  <si>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</si>
  <si>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</si>
  <si>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</si>
  <si>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</si>
  <si>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</si>
  <si>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</si>
  <si>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</si>
  <si>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</si>
  <si>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</si>
  <si>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</si>
  <si>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</si>
  <si>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</si>
  <si>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</si>
  <si>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</si>
  <si>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</si>
  <si>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</si>
  <si>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</si>
  <si>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</si>
  <si>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</si>
  <si>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</si>
  <si>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</si>
  <si>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</si>
  <si>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</si>
  <si>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</si>
  <si>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</si>
  <si>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</si>
  <si>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</si>
  <si>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</si>
  <si>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</si>
  <si>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</si>
  <si>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</si>
  <si>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</si>
  <si>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</si>
  <si>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</si>
  <si>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</si>
  <si>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</si>
  <si>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</si>
  <si>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</si>
  <si>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</si>
  <si>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</si>
  <si>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</si>
  <si>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</si>
  <si>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</si>
  <si>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</si>
  <si>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</si>
  <si>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</si>
  <si>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</si>
  <si>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</si>
  <si>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</si>
  <si>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</si>
  <si>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</si>
  <si>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</si>
  <si>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</si>
  <si>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</si>
  <si>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</si>
  <si>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</si>
  <si>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</si>
  <si>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</si>
  <si>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</si>
  <si>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</si>
  <si>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</si>
  <si>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</si>
  <si>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</si>
  <si>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</si>
  <si>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</si>
  <si>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</si>
  <si>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</si>
  <si>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</si>
  <si>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</si>
  <si>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</si>
  <si>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</si>
  <si>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</si>
  <si>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</si>
  <si>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</si>
  <si>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</si>
  <si>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</si>
  <si>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</si>
  <si>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</si>
  <si>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</si>
  <si>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</si>
  <si>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</si>
  <si>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</si>
  <si>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</si>
  <si>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</si>
  <si>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</si>
  <si>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</si>
  <si>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</si>
  <si>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</si>
  <si>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</si>
  <si>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</si>
  <si>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</si>
  <si>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</si>
  <si>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</si>
  <si>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</si>
  <si>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</si>
  <si>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</si>
  <si>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</si>
  <si>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</si>
  <si>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</si>
  <si>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</si>
  <si>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</si>
  <si>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</si>
  <si>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</si>
  <si>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</si>
  <si>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</si>
  <si>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</si>
  <si>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</si>
  <si>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</si>
  <si>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</si>
  <si>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</si>
  <si>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</si>
  <si>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</si>
  <si>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</si>
  <si>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</si>
  <si>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</si>
  <si>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</si>
  <si>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</si>
  <si>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</si>
  <si>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</si>
  <si>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</si>
  <si>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</si>
  <si>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</si>
  <si>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</si>
  <si>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</si>
  <si>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</si>
  <si>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</si>
  <si>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</si>
  <si>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</si>
  <si>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</si>
  <si>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</si>
  <si>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</si>
  <si>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</si>
  <si>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</si>
  <si>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</si>
  <si>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</si>
  <si>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</si>
  <si>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</si>
  <si>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</si>
  <si>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</si>
  <si>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</si>
  <si>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</si>
  <si>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</si>
  <si>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</si>
  <si>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</si>
  <si>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</si>
  <si>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</si>
  <si>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</si>
  <si>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</si>
  <si>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</si>
  <si>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</si>
  <si>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</si>
  <si>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</si>
  <si>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</si>
  <si>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</si>
  <si>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</si>
  <si>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</si>
  <si>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</si>
  <si>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</si>
  <si>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</si>
  <si>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</si>
  <si>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</si>
  <si>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</si>
  <si>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</si>
  <si>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</si>
  <si>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</si>
  <si>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</si>
  <si>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</si>
  <si>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</si>
  <si>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</si>
  <si>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</si>
  <si>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</si>
  <si>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</si>
  <si>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</si>
  <si>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</si>
  <si>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</si>
  <si>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</si>
  <si>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</si>
  <si>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</si>
  <si>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</si>
  <si>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</si>
  <si>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</si>
  <si>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</si>
  <si>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</si>
  <si>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</si>
  <si>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</si>
  <si>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</si>
  <si>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</si>
  <si>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</si>
  <si>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</si>
  <si>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</si>
  <si>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</si>
  <si>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</si>
  <si>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</si>
  <si>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</si>
  <si>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</si>
  <si>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</si>
  <si>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</si>
  <si>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</si>
  <si>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</si>
  <si>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</si>
  <si>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</si>
  <si>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</si>
  <si>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</si>
  <si>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</si>
  <si>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</si>
  <si>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</si>
  <si>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</si>
  <si>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</si>
  <si>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</si>
  <si>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</si>
  <si>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</si>
  <si>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</si>
  <si>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</si>
  <si>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</si>
  <si>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</si>
  <si>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</si>
  <si>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</si>
  <si>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</si>
  <si>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</si>
  <si>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</si>
  <si>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</si>
  <si>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</si>
  <si>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</si>
  <si>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</si>
  <si>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</si>
  <si>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</si>
  <si>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</si>
  <si>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</si>
  <si>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</si>
  <si>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</si>
  <si>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</si>
  <si>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</si>
  <si>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</si>
  <si>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</si>
  <si>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</si>
  <si>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</si>
  <si>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</si>
  <si>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</si>
  <si>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</si>
  <si>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</si>
  <si>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</si>
  <si>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</si>
  <si>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</si>
  <si>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</si>
  <si>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</si>
  <si>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</si>
  <si>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</si>
  <si>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</si>
  <si>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</si>
  <si>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</si>
  <si>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</si>
  <si>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</si>
  <si>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</si>
  <si>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</si>
  <si>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</si>
  <si>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</si>
  <si>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</si>
  <si>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</si>
  <si>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</si>
  <si>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</si>
  <si>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</si>
  <si>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</si>
  <si>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</si>
  <si>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</si>
  <si>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</si>
  <si>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</si>
  <si>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</si>
  <si>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</si>
  <si>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</si>
  <si>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</si>
  <si>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</si>
  <si>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</si>
  <si>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</si>
  <si>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</si>
  <si>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</si>
  <si>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</si>
  <si>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</si>
  <si>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</si>
  <si>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</si>
  <si>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</si>
  <si>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</si>
  <si>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</si>
  <si>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</si>
  <si>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</si>
  <si>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</si>
  <si>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</si>
  <si>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</si>
  <si>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</si>
  <si>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</si>
  <si>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</si>
  <si>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</si>
  <si>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</si>
  <si>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</si>
  <si>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</si>
  <si>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</si>
  <si>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</si>
  <si>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</si>
  <si>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</si>
  <si>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</si>
  <si>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</si>
  <si>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</si>
  <si>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</si>
  <si>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</si>
  <si>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</si>
  <si>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</si>
  <si>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</si>
  <si>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</si>
  <si>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</si>
  <si>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</si>
  <si>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</si>
  <si>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</si>
  <si>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</si>
  <si>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</si>
  <si>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</si>
  <si>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</si>
  <si>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</si>
  <si>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</si>
  <si>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</si>
  <si>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</si>
  <si>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</si>
  <si>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</si>
  <si>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</si>
  <si>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</si>
  <si>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</si>
  <si>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</si>
  <si>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</si>
  <si>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</si>
  <si>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</si>
  <si>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</si>
  <si>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</si>
  <si>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</si>
  <si>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</si>
  <si>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</si>
  <si>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</si>
  <si>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</si>
  <si>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</si>
  <si>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</si>
  <si>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</si>
  <si>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</si>
  <si>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</si>
  <si>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</si>
  <si>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</si>
  <si>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</si>
  <si>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</si>
  <si>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</si>
  <si>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</si>
  <si>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</si>
  <si>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</si>
  <si>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</si>
  <si>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</si>
  <si>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</si>
  <si>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</si>
  <si>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</si>
  <si>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</si>
  <si>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</si>
  <si>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</si>
  <si>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</si>
  <si>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</si>
  <si>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</si>
  <si>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</si>
  <si>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</si>
  <si>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</si>
  <si>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</si>
  <si>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</si>
  <si>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</si>
  <si>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</si>
  <si>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</si>
  <si>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</si>
  <si>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</si>
  <si>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</si>
  <si>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</si>
  <si>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</si>
  <si>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</si>
  <si>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</si>
  <si>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</si>
  <si>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</si>
  <si>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</si>
  <si>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</si>
  <si>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</si>
  <si>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</si>
  <si>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</si>
  <si>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</si>
  <si>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</si>
  <si>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</si>
  <si>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</si>
  <si>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</si>
  <si>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</si>
  <si>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</si>
  <si>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</si>
  <si>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</si>
  <si>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</si>
  <si>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</si>
  <si>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</si>
  <si>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</si>
  <si>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</si>
  <si>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</si>
  <si>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</si>
  <si>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</si>
  <si>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</si>
  <si>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</si>
  <si>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</si>
  <si>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</si>
  <si>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</si>
  <si>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</si>
  <si>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</si>
  <si>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</si>
  <si>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</si>
  <si>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</si>
  <si>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</si>
  <si>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</si>
  <si>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</si>
  <si>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</si>
  <si>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</si>
  <si>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</si>
  <si>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</si>
  <si>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</si>
  <si>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</si>
  <si>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</si>
  <si>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</si>
  <si>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</si>
  <si>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</si>
  <si>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</si>
  <si>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</si>
  <si>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</si>
  <si>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</si>
  <si>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</si>
  <si>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</si>
  <si>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</si>
  <si>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</si>
  <si>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</si>
  <si>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</si>
  <si>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</si>
  <si>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</si>
  <si>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</si>
  <si>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</si>
  <si>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</si>
  <si>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</si>
  <si>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</si>
  <si>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</si>
  <si>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</si>
  <si>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</si>
  <si>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</si>
  <si>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</si>
  <si>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</si>
  <si>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</si>
  <si>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</si>
  <si>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</si>
  <si>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</si>
  <si>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</si>
  <si>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</si>
  <si>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</si>
  <si>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</si>
  <si>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</si>
  <si>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</si>
  <si>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</si>
  <si>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</si>
  <si>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</si>
  <si>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</si>
  <si>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</si>
  <si>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</si>
  <si>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</si>
  <si>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</si>
  <si>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</si>
  <si>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</si>
  <si>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</si>
  <si>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</si>
  <si>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</si>
  <si>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</si>
  <si>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</si>
  <si>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</si>
  <si>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</si>
  <si>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</si>
  <si>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</si>
  <si>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</si>
  <si>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</si>
  <si>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</si>
  <si>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</si>
  <si>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</si>
  <si>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</si>
  <si>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</si>
  <si>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</si>
  <si>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</si>
  <si>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</si>
  <si>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</si>
  <si>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</si>
  <si>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</si>
  <si>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</si>
  <si>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</si>
  <si>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</si>
  <si>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</si>
  <si>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</si>
  <si>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</si>
  <si>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</si>
  <si>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</si>
  <si>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</si>
  <si>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</si>
  <si>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</si>
  <si>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</si>
  <si>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</si>
  <si>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</si>
  <si>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</si>
  <si>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</si>
  <si>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</si>
  <si>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</si>
  <si>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</si>
  <si>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</si>
  <si>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</si>
  <si>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</si>
  <si>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</si>
  <si>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</si>
  <si>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</si>
  <si>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</si>
  <si>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</si>
  <si>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</si>
  <si>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</si>
  <si>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</si>
  <si>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</si>
  <si>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</si>
  <si>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</si>
  <si>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</si>
  <si>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</si>
  <si>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</si>
  <si>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</si>
  <si>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</si>
  <si>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</si>
  <si>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</si>
  <si>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</si>
  <si>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</si>
  <si>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</si>
  <si>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</si>
  <si>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</si>
  <si>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</si>
  <si>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</si>
  <si>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</si>
  <si>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</si>
  <si>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</si>
  <si>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</si>
  <si>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</si>
  <si>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</si>
  <si>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</si>
  <si>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</si>
  <si>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</si>
  <si>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</si>
  <si>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</si>
  <si>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</si>
  <si>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</si>
  <si>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</si>
  <si>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</si>
  <si>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</si>
  <si>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</si>
  <si>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</si>
  <si>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</si>
  <si>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</si>
  <si>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</si>
  <si>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</si>
  <si>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</si>
  <si>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</si>
  <si>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</si>
  <si>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</si>
  <si>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</si>
  <si>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</si>
  <si>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</si>
  <si>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</si>
  <si>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</si>
  <si>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</si>
  <si>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</si>
  <si>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</si>
  <si>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</si>
  <si>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</si>
  <si>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</si>
  <si>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</si>
  <si>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</si>
  <si>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</si>
  <si>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</si>
  <si>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</si>
  <si>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</si>
  <si>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</si>
  <si>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</si>
  <si>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</si>
  <si>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</si>
  <si>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</si>
  <si>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</si>
  <si>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</si>
  <si>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</si>
  <si>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</si>
  <si>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</si>
  <si>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</si>
  <si>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</si>
  <si>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</si>
  <si>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</si>
  <si>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</si>
  <si>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</si>
  <si>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</si>
  <si>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</si>
  <si>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</si>
  <si>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</si>
  <si>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</si>
  <si>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</si>
  <si>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</si>
  <si>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</si>
  <si>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</si>
  <si>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</si>
  <si>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</si>
  <si>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</si>
  <si>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</si>
  <si>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</si>
  <si>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</si>
  <si>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</si>
  <si>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</si>
  <si>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</si>
  <si>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</si>
  <si>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</si>
  <si>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</si>
  <si>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</si>
  <si>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</si>
  <si>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</si>
  <si>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</si>
  <si>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</si>
  <si>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</si>
  <si>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</si>
  <si>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</si>
  <si>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</si>
  <si>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</si>
  <si>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</si>
  <si>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</si>
  <si>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</si>
  <si>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</si>
  <si>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</si>
  <si>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</si>
  <si>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</si>
  <si>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</si>
  <si>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</si>
  <si>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</si>
  <si>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</si>
  <si>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</si>
  <si>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</si>
  <si>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</si>
  <si>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</si>
  <si>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</si>
  <si>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</si>
  <si>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</si>
  <si>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</si>
  <si>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</si>
  <si>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</si>
  <si>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</si>
  <si>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</si>
  <si>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</si>
  <si>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</si>
  <si>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</si>
  <si>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</si>
  <si>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</si>
  <si>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</si>
  <si>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</si>
  <si>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</si>
  <si>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</si>
  <si>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</si>
  <si>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</si>
  <si>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</si>
  <si>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</si>
  <si>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</si>
  <si>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</si>
  <si>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</si>
  <si>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</si>
  <si>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</si>
  <si>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</si>
  <si>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</si>
  <si>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</si>
  <si>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</si>
  <si>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</si>
  <si>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</si>
  <si>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</si>
  <si>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</si>
  <si>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</si>
  <si>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</si>
  <si>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</si>
  <si>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</si>
  <si>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</si>
  <si>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</si>
  <si>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</si>
  <si>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</si>
  <si>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</si>
  <si>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</si>
  <si>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</si>
  <si>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</si>
  <si>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</si>
  <si>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</si>
  <si>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</si>
  <si>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</si>
  <si>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</si>
  <si>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</si>
  <si>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</si>
  <si>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</si>
  <si>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</si>
  <si>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</si>
  <si>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</si>
  <si>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</si>
  <si>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</si>
  <si>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</si>
  <si>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</si>
  <si>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</si>
  <si>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</si>
  <si>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</si>
  <si>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</si>
  <si>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</si>
  <si>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</si>
  <si>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</si>
  <si>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</si>
  <si>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</si>
  <si>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</si>
  <si>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</si>
  <si>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</si>
  <si>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</si>
  <si>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</si>
  <si>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</si>
  <si>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</si>
  <si>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</si>
  <si>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</si>
  <si>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</si>
  <si>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</si>
  <si>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</si>
  <si>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</si>
  <si>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</si>
  <si>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</si>
  <si>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</si>
  <si>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</si>
  <si>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</si>
  <si>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</si>
  <si>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</si>
  <si>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</si>
  <si>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</si>
  <si>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</si>
  <si>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</si>
  <si>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</si>
  <si>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</si>
  <si>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</si>
  <si>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</si>
  <si>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</si>
  <si>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</si>
  <si>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</si>
  <si>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</si>
  <si>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</si>
  <si>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</si>
  <si>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</si>
  <si>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</si>
  <si>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</si>
  <si>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</si>
  <si>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</si>
  <si>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</si>
  <si>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</si>
  <si>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</si>
  <si>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</si>
  <si>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</si>
  <si>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</si>
  <si>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</si>
  <si>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</si>
  <si>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</si>
  <si>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</si>
  <si>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</si>
  <si>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</si>
  <si>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</si>
  <si>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</si>
  <si>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</si>
  <si>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</si>
  <si>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</si>
  <si>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</si>
  <si>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</si>
  <si>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</si>
  <si>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</si>
  <si>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</si>
  <si>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</si>
  <si>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</si>
  <si>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</si>
  <si>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</si>
  <si>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</si>
  <si>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</si>
  <si>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</si>
  <si>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</si>
  <si>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</si>
  <si>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</si>
  <si>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</si>
  <si>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</si>
  <si>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</si>
  <si>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</si>
  <si>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</si>
  <si>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</si>
  <si>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</si>
  <si>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</si>
  <si>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</si>
  <si>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</si>
  <si>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</si>
  <si>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</si>
  <si>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</si>
  <si>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</si>
  <si>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</si>
  <si>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</si>
  <si>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</si>
  <si>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</si>
  <si>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</si>
  <si>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</si>
  <si>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</si>
  <si>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</si>
  <si>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</si>
  <si>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</si>
  <si>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</si>
  <si>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</si>
  <si>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</si>
  <si>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</si>
  <si>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</si>
  <si>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</si>
  <si>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</si>
  <si>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</si>
  <si>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</si>
  <si>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</si>
  <si>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</si>
  <si>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</si>
  <si>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</si>
  <si>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</si>
  <si>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</si>
  <si>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</si>
  <si>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</si>
  <si>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</si>
  <si>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</si>
  <si>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</si>
  <si>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</si>
  <si>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</si>
  <si>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</si>
  <si>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</si>
  <si>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</si>
  <si>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</si>
  <si>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</si>
  <si>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</si>
  <si>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</si>
  <si>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</si>
  <si>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</si>
  <si>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</si>
  <si>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</si>
  <si>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</si>
  <si>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</si>
  <si>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</si>
  <si>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</si>
  <si>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</si>
  <si>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</si>
  <si>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</si>
  <si>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</si>
  <si>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</si>
  <si>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</si>
  <si>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</si>
  <si>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</si>
  <si>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</si>
  <si>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</si>
  <si>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</si>
  <si>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</si>
  <si>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</si>
  <si>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</si>
  <si>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</si>
  <si>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</si>
  <si>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</si>
  <si>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</si>
  <si>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</si>
  <si>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</si>
  <si>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</si>
  <si>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</si>
  <si>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</si>
  <si>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</si>
  <si>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</si>
  <si>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</si>
  <si>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</si>
  <si>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</si>
  <si>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</si>
  <si>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</si>
  <si>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</si>
  <si>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</si>
  <si>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</si>
  <si>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</si>
  <si>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</si>
  <si>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</si>
  <si>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</si>
  <si>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</si>
  <si>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</si>
  <si>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</si>
  <si>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</si>
  <si>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</si>
  <si>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</si>
  <si>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</si>
  <si>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</si>
  <si>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</si>
  <si>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</si>
  <si>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</si>
  <si>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</si>
  <si>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</si>
  <si>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</si>
  <si>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</si>
  <si>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</si>
  <si>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</si>
  <si>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</si>
  <si>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</si>
  <si>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</si>
  <si>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</si>
  <si>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</si>
  <si>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</si>
  <si>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</si>
  <si>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</si>
  <si>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</si>
  <si>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</si>
  <si>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</si>
  <si>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</si>
  <si>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</si>
  <si>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</si>
  <si>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</si>
  <si>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</si>
  <si>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</si>
  <si>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</si>
  <si>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</si>
  <si>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</si>
  <si>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</si>
  <si>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</si>
  <si>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</si>
  <si>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</si>
  <si>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</si>
  <si>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</si>
  <si>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</si>
  <si>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</si>
  <si>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</si>
  <si>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</si>
  <si>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</si>
  <si>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</si>
  <si>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</si>
  <si>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</si>
  <si>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</si>
  <si>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</si>
  <si>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</si>
  <si>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</si>
  <si>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</si>
  <si>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</si>
  <si>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</si>
  <si>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</si>
  <si>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</si>
  <si>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</si>
  <si>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</si>
  <si>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</si>
  <si>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</si>
  <si>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</si>
  <si>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</si>
  <si>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</si>
  <si>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</si>
  <si>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</si>
  <si>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</si>
  <si>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</si>
  <si>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</si>
  <si>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</si>
  <si>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</si>
  <si>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</si>
  <si>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</si>
  <si>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</si>
  <si>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</si>
  <si>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</si>
  <si>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</si>
  <si>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</si>
  <si>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</si>
  <si>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</si>
  <si>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</si>
  <si>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</si>
  <si>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</si>
  <si>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</si>
  <si>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</si>
  <si>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</si>
  <si>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</si>
  <si>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</si>
  <si>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</si>
  <si>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</si>
  <si>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</si>
  <si>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</si>
  <si>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</si>
  <si>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</si>
  <si>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</si>
  <si>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</si>
  <si>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</si>
  <si>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</si>
  <si>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</si>
  <si>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</si>
  <si>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</si>
  <si>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</si>
  <si>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</si>
  <si>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</si>
  <si>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</si>
  <si>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</si>
  <si>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</si>
  <si>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</si>
  <si>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</si>
  <si>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</si>
  <si>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</si>
  <si>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</si>
  <si>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</si>
  <si>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</si>
  <si>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</si>
  <si>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</si>
  <si>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</si>
  <si>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</si>
  <si>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</si>
  <si>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</si>
  <si>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</si>
  <si>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</si>
  <si>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</si>
  <si>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</si>
  <si>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</si>
  <si>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</si>
  <si>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</si>
  <si>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</si>
  <si>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</si>
  <si>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</si>
  <si>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</si>
  <si>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</si>
  <si>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</si>
  <si>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</si>
  <si>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</si>
  <si>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</si>
  <si>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</si>
  <si>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</si>
  <si>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</si>
  <si>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</si>
  <si>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</si>
  <si>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</si>
  <si>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</si>
  <si>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</si>
  <si>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</si>
  <si>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</si>
  <si>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</si>
  <si>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</si>
  <si>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</si>
  <si>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</si>
  <si>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</si>
  <si>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</si>
  <si>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</si>
  <si>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</si>
  <si>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</si>
  <si>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</si>
  <si>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</si>
  <si>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</si>
  <si>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</si>
  <si>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</si>
  <si>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</si>
  <si>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</si>
  <si>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</si>
  <si>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</si>
  <si>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</si>
  <si>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</si>
  <si>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</si>
  <si>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</si>
  <si>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</si>
  <si>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</si>
  <si>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</si>
  <si>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</si>
  <si>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</si>
  <si>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</si>
  <si>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</si>
  <si>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</si>
  <si>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</si>
  <si>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</si>
  <si>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</si>
  <si>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</si>
  <si>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</si>
  <si>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</si>
  <si>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</si>
  <si>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</si>
  <si>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</si>
  <si>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</si>
  <si>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</si>
  <si>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</si>
  <si>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</si>
  <si>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</si>
  <si>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</si>
  <si>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</si>
  <si>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</si>
  <si>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</si>
  <si>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</si>
  <si>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</si>
  <si>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</si>
  <si>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</si>
  <si>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</si>
  <si>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</si>
  <si>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</si>
  <si>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</si>
  <si>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</si>
  <si>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</si>
  <si>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</si>
  <si>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</si>
  <si>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</si>
  <si>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</si>
  <si>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</si>
  <si>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</si>
  <si>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</si>
  <si>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</si>
  <si>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</si>
  <si>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</si>
  <si>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</si>
  <si>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</si>
  <si>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</si>
  <si>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</si>
  <si>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</si>
  <si>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</si>
  <si>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</si>
  <si>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</si>
  <si>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</si>
  <si>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</si>
  <si>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</si>
  <si>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</si>
  <si>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</si>
  <si>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</si>
  <si>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</si>
  <si>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</si>
  <si>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</si>
  <si>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</si>
  <si>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</si>
  <si>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</si>
  <si>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</si>
  <si>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</si>
  <si>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</si>
  <si>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</si>
  <si>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</si>
  <si>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</si>
  <si>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</si>
  <si>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</si>
  <si>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</si>
  <si>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</si>
  <si>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</si>
  <si>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</si>
  <si>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</si>
  <si>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</si>
  <si>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</si>
  <si>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</si>
  <si>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</si>
  <si>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</si>
  <si>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</si>
  <si>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</si>
  <si>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</si>
  <si>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</si>
  <si>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</si>
  <si>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</si>
  <si>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</si>
  <si>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</si>
  <si>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</si>
  <si>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</si>
  <si>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</si>
  <si>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</si>
  <si>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</si>
  <si>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</si>
  <si>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</si>
  <si>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</si>
  <si>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</si>
  <si>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</si>
  <si>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</si>
  <si>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</si>
  <si>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</si>
  <si>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</si>
  <si>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</si>
  <si>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</si>
  <si>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</si>
  <si>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</si>
  <si>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</si>
  <si>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</si>
  <si>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</si>
  <si>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</si>
  <si>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</si>
  <si>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</si>
  <si>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</si>
  <si>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</si>
  <si>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</si>
  <si>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</si>
  <si>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</si>
  <si>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</si>
  <si>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</si>
  <si>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</si>
  <si>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</si>
  <si>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</si>
  <si>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</si>
  <si>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</si>
  <si>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</si>
  <si>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</si>
  <si>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</si>
  <si>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</si>
  <si>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</si>
  <si>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</si>
  <si>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</si>
  <si>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</si>
  <si>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</si>
  <si>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</si>
  <si>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</si>
  <si>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</si>
  <si>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</si>
  <si>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</si>
  <si>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</si>
  <si>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</si>
  <si>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</si>
  <si>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</si>
  <si>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</si>
  <si>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</si>
  <si>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</si>
  <si>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</si>
  <si>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</si>
  <si>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</si>
  <si>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</si>
  <si>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</si>
  <si>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</si>
  <si>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</si>
  <si>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</si>
  <si>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</si>
  <si>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</si>
  <si>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</si>
  <si>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</si>
  <si>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</si>
  <si>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</si>
  <si>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</si>
  <si>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</si>
  <si>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</si>
  <si>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</si>
  <si>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</si>
  <si>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</si>
  <si>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</si>
  <si>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</si>
  <si>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</si>
  <si>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</si>
  <si>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</si>
  <si>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</si>
  <si>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</si>
  <si>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</si>
  <si>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</si>
  <si>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</si>
  <si>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</si>
  <si>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</si>
  <si>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</si>
  <si>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</si>
  <si>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</si>
  <si>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</si>
  <si>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</si>
  <si>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</si>
  <si>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</si>
  <si>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</si>
  <si>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</si>
  <si>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</si>
  <si>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</si>
  <si>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</si>
  <si>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</si>
  <si>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</si>
  <si>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</si>
  <si>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</si>
  <si>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</si>
  <si>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</si>
  <si>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</si>
  <si>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</si>
  <si>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</si>
  <si>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</si>
  <si>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</si>
  <si>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</si>
  <si>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</si>
  <si>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</si>
  <si>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</si>
  <si>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</si>
  <si>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</si>
  <si>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</si>
  <si>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</si>
  <si>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</si>
  <si>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</si>
  <si>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</si>
  <si>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</si>
  <si>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</si>
  <si>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</si>
  <si>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</si>
  <si>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</si>
  <si>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</si>
  <si>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</si>
  <si>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</si>
  <si>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</si>
  <si>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</si>
  <si>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</si>
  <si>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</si>
  <si>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</si>
  <si>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</si>
  <si>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</si>
  <si>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</si>
  <si>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</si>
  <si>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</si>
  <si>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</si>
  <si>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</si>
  <si>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</si>
  <si>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</si>
  <si>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</si>
  <si>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</si>
  <si>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</si>
  <si>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</si>
  <si>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</si>
  <si>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</si>
  <si>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</si>
  <si>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</si>
  <si>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</si>
  <si>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</si>
  <si>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</si>
  <si>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</si>
  <si>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</si>
  <si>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</si>
  <si>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</si>
  <si>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</si>
  <si>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</si>
  <si>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</si>
  <si>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</si>
  <si>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</si>
  <si>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</si>
  <si>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</si>
  <si>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</si>
  <si>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</si>
  <si>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</si>
  <si>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</si>
  <si>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</si>
  <si>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</si>
  <si>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</si>
  <si>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</si>
  <si>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</si>
  <si>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</si>
  <si>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</si>
  <si>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</si>
  <si>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</si>
  <si>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</si>
  <si>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</si>
  <si>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</si>
  <si>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</si>
  <si>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</si>
  <si>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</si>
  <si>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</si>
  <si>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</si>
  <si>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</si>
  <si>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</si>
  <si>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</si>
  <si>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</si>
  <si>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</si>
  <si>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</si>
  <si>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</si>
  <si>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</si>
  <si>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</si>
  <si>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</si>
  <si>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</si>
  <si>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</si>
  <si>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</si>
  <si>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</si>
  <si>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</si>
  <si>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</si>
  <si>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</si>
  <si>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</si>
  <si>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</si>
  <si>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</si>
  <si>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</si>
  <si>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</si>
  <si>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</si>
  <si>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</si>
  <si>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</si>
  <si>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</si>
  <si>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</si>
  <si>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</si>
  <si>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</si>
  <si>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</si>
  <si>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</si>
  <si>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</si>
  <si>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</si>
  <si>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</si>
  <si>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</si>
  <si>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</si>
  <si>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</si>
  <si>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</si>
  <si>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</si>
  <si>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</si>
  <si>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</si>
  <si>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</si>
  <si>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</si>
  <si>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</si>
  <si>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</si>
  <si>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</si>
  <si>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</si>
  <si>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</si>
  <si>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</si>
  <si>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</si>
  <si>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</si>
  <si>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</si>
  <si>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</si>
  <si>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</si>
  <si>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</si>
  <si>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</si>
  <si>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</si>
  <si>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</si>
  <si>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</si>
  <si>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</si>
  <si>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</si>
  <si>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</si>
  <si>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</si>
  <si>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</si>
  <si>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</si>
  <si>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</si>
  <si>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</si>
  <si>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</si>
  <si>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</si>
  <si>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</si>
  <si>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</si>
  <si>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</si>
  <si>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</si>
  <si>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</si>
  <si>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</si>
  <si>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</si>
  <si>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</si>
  <si>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</si>
  <si>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</si>
  <si>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</si>
  <si>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</si>
  <si>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</si>
  <si>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</si>
  <si>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</si>
  <si>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</si>
  <si>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</si>
  <si>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</si>
  <si>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</si>
  <si>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</si>
  <si>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</si>
  <si>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</si>
  <si>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</si>
  <si>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</si>
  <si>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</si>
  <si>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</si>
  <si>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</si>
  <si>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</si>
  <si>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</si>
  <si>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</si>
  <si>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</si>
  <si>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</si>
  <si>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</si>
  <si>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</si>
  <si>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</si>
  <si>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</si>
  <si>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</si>
  <si>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</si>
  <si>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</si>
  <si>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</si>
  <si>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</si>
  <si>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</si>
  <si>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</si>
  <si>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</si>
  <si>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</si>
  <si>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</si>
  <si>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</si>
  <si>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</si>
  <si>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</si>
  <si>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</si>
  <si>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</si>
  <si>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</si>
  <si>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</si>
  <si>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</si>
  <si>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</si>
  <si>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</si>
  <si>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</si>
  <si>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</si>
  <si>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</si>
  <si>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</si>
  <si>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</si>
  <si>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</si>
  <si>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</si>
  <si>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</si>
  <si>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</si>
  <si>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</si>
  <si>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</si>
  <si>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</si>
  <si>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</si>
  <si>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</si>
  <si>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</si>
  <si>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</si>
  <si>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</si>
  <si>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</si>
  <si>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</si>
  <si>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</si>
  <si>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</si>
  <si>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</si>
  <si>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</si>
  <si>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</si>
  <si>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</si>
  <si>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</si>
  <si>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</si>
  <si>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</si>
  <si>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</si>
  <si>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</si>
  <si>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</si>
  <si>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</si>
  <si>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</si>
  <si>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</si>
  <si>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</si>
  <si>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</si>
  <si>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</si>
  <si>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</si>
  <si>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</si>
  <si>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</si>
  <si>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</si>
  <si>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</si>
  <si>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</si>
  <si>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</si>
  <si>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</si>
  <si>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</si>
  <si>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</si>
  <si>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</si>
  <si>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</si>
  <si>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</si>
  <si>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</si>
  <si>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</si>
  <si>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</si>
  <si>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</si>
  <si>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</si>
  <si>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</si>
  <si>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</si>
  <si>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</si>
  <si>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</si>
  <si>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</si>
  <si>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</si>
  <si>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</si>
  <si>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</si>
  <si>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</si>
  <si>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</si>
  <si>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</si>
  <si>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</si>
  <si>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</si>
  <si>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</si>
  <si>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</si>
  <si>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</si>
  <si>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</si>
  <si>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</si>
  <si>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</si>
  <si>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</si>
  <si>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</si>
  <si>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</si>
  <si>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</si>
  <si>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</si>
  <si>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</si>
  <si>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</si>
  <si>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</si>
  <si>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</si>
  <si>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</si>
  <si>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</si>
  <si>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</si>
  <si>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</si>
  <si>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</si>
  <si>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</si>
  <si>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</si>
  <si>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</si>
  <si>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</si>
  <si>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</si>
  <si>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</si>
  <si>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</si>
  <si>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</si>
  <si>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</si>
  <si>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</si>
  <si>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</si>
  <si>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</si>
  <si>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</si>
  <si>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</si>
  <si>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</si>
  <si>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</si>
  <si>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</si>
  <si>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</si>
  <si>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</si>
  <si>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</si>
  <si>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</si>
  <si>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</si>
  <si>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</si>
  <si>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</si>
  <si>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</si>
  <si>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</si>
  <si>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</si>
  <si>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</si>
  <si>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</si>
  <si>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</si>
  <si>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</si>
  <si>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</si>
  <si>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</si>
  <si>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</si>
  <si>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</si>
  <si>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</si>
  <si>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</si>
  <si>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</si>
  <si>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</si>
  <si>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</si>
  <si>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</si>
  <si>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</si>
  <si>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</si>
  <si>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</si>
  <si>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</si>
  <si>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</si>
  <si>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</si>
  <si>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</si>
  <si>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</si>
  <si>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</si>
  <si>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</si>
  <si>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</si>
  <si>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</si>
  <si>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</si>
  <si>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</si>
  <si>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</si>
  <si>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</si>
  <si>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</si>
  <si>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</si>
  <si>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</si>
  <si>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</si>
  <si>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</si>
  <si>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</si>
  <si>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</si>
  <si>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</si>
  <si>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</si>
  <si>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</si>
  <si>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</si>
  <si>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</si>
  <si>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</si>
  <si>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</si>
  <si>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</si>
  <si>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</si>
  <si>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</si>
  <si>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</si>
  <si>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</si>
  <si>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</si>
  <si>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</si>
  <si>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</si>
  <si>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</si>
  <si>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</si>
  <si>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</si>
  <si>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</si>
  <si>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</si>
  <si>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</si>
  <si>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</si>
  <si>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</si>
  <si>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</si>
  <si>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</si>
  <si>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</si>
  <si>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</si>
  <si>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</si>
  <si>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</si>
  <si>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</si>
  <si>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</si>
  <si>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</si>
  <si>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</si>
  <si>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</si>
  <si>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</si>
  <si>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</si>
  <si>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</si>
  <si>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</si>
  <si>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</si>
  <si>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</si>
  <si>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</si>
  <si>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</si>
  <si>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</si>
  <si>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</si>
  <si>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</si>
  <si>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</si>
  <si>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</si>
  <si>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</si>
  <si>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</si>
  <si>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</si>
  <si>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</si>
  <si>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</si>
  <si>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</si>
  <si>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</si>
  <si>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</si>
  <si>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</si>
  <si>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</si>
  <si>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</si>
  <si>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</si>
  <si>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</si>
  <si>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</si>
  <si>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</si>
  <si>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</si>
  <si>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</si>
  <si>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</si>
  <si>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</si>
  <si>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</si>
  <si>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</si>
  <si>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</si>
  <si>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</si>
  <si>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</si>
  <si>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</si>
  <si>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</si>
  <si>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</si>
  <si>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</si>
  <si>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</si>
  <si>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</si>
  <si>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</si>
  <si>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</si>
  <si>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</si>
  <si>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</si>
  <si>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</si>
  <si>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</si>
  <si>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</si>
  <si>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</si>
  <si>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</si>
  <si>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</si>
  <si>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</si>
  <si>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</si>
  <si>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</si>
  <si>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</si>
  <si>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</si>
  <si>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</si>
  <si>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</si>
  <si>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</si>
  <si>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</si>
  <si>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</si>
  <si>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</si>
  <si>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</si>
  <si>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</si>
  <si>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</si>
  <si>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</si>
  <si>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</si>
  <si>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</si>
  <si>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</si>
  <si>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</si>
  <si>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</si>
  <si>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</si>
  <si>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</si>
  <si>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</si>
  <si>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</si>
  <si>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</si>
  <si>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</si>
  <si>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</si>
  <si>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</si>
  <si>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</si>
  <si>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</si>
  <si>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</si>
  <si>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</si>
  <si>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</si>
  <si>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</si>
  <si>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</si>
  <si>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</si>
  <si>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</si>
  <si>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</si>
  <si>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</si>
  <si>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</si>
  <si>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</si>
  <si>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</si>
  <si>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</si>
  <si>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</si>
  <si>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</si>
  <si>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</si>
  <si>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</si>
  <si>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</si>
  <si>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</si>
  <si>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</si>
  <si>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</si>
  <si>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</si>
  <si>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</si>
  <si>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</si>
  <si>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</si>
  <si>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</si>
  <si>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</si>
  <si>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</si>
  <si>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</si>
  <si>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</si>
  <si>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</si>
  <si>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</si>
  <si>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</si>
  <si>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</si>
  <si>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</si>
  <si>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</si>
  <si>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</si>
  <si>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</si>
  <si>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</si>
  <si>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</si>
  <si>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</si>
  <si>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</si>
  <si>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</si>
  <si>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</si>
  <si>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</si>
  <si>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</si>
  <si>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</si>
  <si>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</si>
  <si>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</si>
  <si>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</si>
  <si>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</si>
  <si>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</si>
  <si>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</si>
  <si>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</si>
  <si>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</si>
  <si>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</si>
  <si>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</si>
  <si>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</si>
  <si>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</si>
  <si>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</si>
  <si>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</si>
  <si>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</si>
  <si>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</si>
  <si>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</si>
  <si>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</si>
  <si>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</si>
  <si>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</si>
  <si>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</si>
  <si>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</si>
  <si>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</si>
  <si>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</si>
  <si>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</si>
  <si>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</si>
  <si>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</si>
  <si>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</si>
  <si>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</si>
  <si>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</si>
  <si>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</si>
  <si>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</si>
  <si>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</si>
  <si>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</si>
  <si>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</si>
  <si>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</si>
  <si>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</si>
  <si>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</si>
  <si>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</si>
  <si>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</si>
  <si>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</si>
  <si>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</si>
  <si>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</si>
  <si>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</si>
  <si>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</si>
  <si>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</si>
  <si>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</si>
  <si>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</si>
  <si>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</si>
  <si>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</si>
  <si>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</si>
  <si>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</si>
  <si>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</si>
  <si>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</si>
  <si>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</si>
  <si>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</si>
  <si>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</si>
  <si>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</si>
  <si>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</si>
  <si>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</si>
  <si>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</si>
  <si>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</si>
  <si>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</si>
  <si>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</si>
  <si>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</si>
  <si>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</si>
  <si>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</si>
  <si>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</si>
  <si>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</si>
  <si>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</si>
  <si>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</si>
  <si>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</si>
  <si>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</si>
  <si>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</si>
  <si>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</si>
  <si>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</si>
  <si>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</si>
  <si>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</si>
  <si>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</si>
  <si>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</si>
  <si>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</si>
  <si>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</si>
  <si>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</si>
  <si>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</si>
  <si>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</si>
  <si>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</si>
  <si>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</si>
  <si>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</si>
  <si>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</si>
  <si>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</si>
  <si>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</si>
  <si>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</si>
  <si>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</si>
  <si>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</si>
  <si>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</si>
  <si>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</si>
  <si>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</si>
  <si>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</si>
  <si>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</si>
  <si>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</si>
  <si>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</si>
  <si>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</si>
  <si>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</si>
  <si>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</si>
  <si>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</si>
  <si>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</si>
  <si>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</si>
  <si>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</si>
  <si>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</si>
  <si>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</si>
  <si>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</si>
  <si>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</si>
  <si>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</si>
  <si>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</si>
  <si>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</si>
  <si>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</si>
  <si>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</si>
  <si>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</si>
  <si>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</si>
  <si>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</si>
  <si>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</si>
  <si>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</si>
  <si>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</si>
  <si>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</si>
  <si>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</si>
  <si>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</si>
  <si>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</si>
  <si>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</si>
  <si>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</si>
  <si>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</si>
  <si>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</si>
  <si>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</si>
  <si>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</si>
  <si>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</si>
  <si>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</si>
  <si>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</si>
  <si>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</si>
  <si>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</si>
  <si>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</si>
  <si>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</si>
  <si>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</si>
  <si>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</si>
  <si>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</si>
  <si>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</si>
  <si>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</si>
  <si>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</si>
  <si>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</si>
  <si>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</si>
  <si>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</si>
  <si>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</si>
  <si>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</si>
  <si>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</si>
  <si>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</si>
  <si>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</si>
  <si>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</si>
  <si>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</si>
  <si>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</si>
  <si>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</si>
  <si>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</si>
  <si>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</si>
  <si>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</si>
  <si>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</si>
  <si>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</si>
  <si>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</si>
  <si>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</si>
  <si>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</si>
  <si>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</si>
  <si>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</si>
  <si>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</si>
  <si>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</si>
  <si>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</si>
  <si>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</si>
  <si>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</si>
  <si>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</si>
  <si>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</si>
  <si>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</si>
  <si>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</si>
  <si>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</si>
  <si>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</si>
  <si>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</si>
  <si>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</si>
  <si>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</si>
  <si>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</si>
  <si>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</si>
  <si>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</si>
  <si>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</si>
  <si>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</si>
  <si>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</si>
  <si>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</si>
  <si>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</si>
  <si>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</si>
  <si>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</si>
  <si>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</si>
  <si>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</si>
  <si>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</si>
  <si>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</si>
  <si>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</si>
  <si>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</si>
  <si>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</si>
  <si>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</si>
  <si>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</si>
  <si>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</si>
  <si>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</si>
  <si>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</si>
  <si>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</si>
  <si>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</si>
  <si>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</si>
  <si>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</si>
  <si>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</si>
  <si>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</si>
  <si>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</si>
  <si>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</si>
  <si>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</si>
  <si>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</si>
  <si>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</si>
  <si>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</si>
  <si>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</si>
  <si>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</si>
  <si>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</si>
  <si>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</si>
  <si>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</si>
  <si>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</si>
  <si>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</si>
  <si>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</si>
  <si>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</si>
  <si>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</si>
  <si>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</si>
  <si>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</si>
  <si>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</si>
  <si>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</si>
  <si>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</si>
  <si>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</si>
  <si>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</si>
  <si>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</si>
  <si>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</si>
  <si>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</si>
  <si>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</si>
  <si>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</si>
  <si>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</si>
  <si>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</si>
  <si>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</si>
  <si>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</si>
  <si>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</si>
  <si>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</si>
  <si>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</si>
  <si>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</si>
  <si>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</si>
  <si>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</si>
  <si>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</si>
  <si>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</si>
  <si>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</si>
  <si>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</si>
  <si>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</si>
  <si>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</si>
  <si>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</si>
  <si>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</si>
  <si>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</si>
  <si>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</si>
  <si>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</si>
  <si>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</si>
  <si>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</si>
  <si>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</si>
  <si>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</si>
  <si>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</si>
  <si>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</si>
  <si>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</si>
  <si>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</si>
  <si>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</si>
  <si>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</si>
  <si>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</si>
  <si>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</si>
  <si>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</si>
  <si>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</si>
  <si>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</si>
  <si>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</si>
  <si>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</si>
  <si>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</si>
  <si>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</si>
  <si>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</si>
  <si>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</si>
  <si>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</si>
  <si>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</si>
  <si>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</si>
  <si>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</si>
  <si>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</si>
  <si>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</si>
  <si>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</si>
  <si>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</si>
  <si>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</si>
  <si>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</si>
  <si>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</si>
  <si>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</si>
  <si>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</si>
  <si>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</si>
  <si>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</si>
  <si>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</si>
  <si>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</si>
  <si>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</si>
  <si>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</si>
  <si>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</si>
  <si>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</si>
  <si>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</si>
  <si>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</si>
  <si>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</si>
  <si>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</si>
  <si>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</si>
  <si>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</si>
  <si>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</si>
  <si>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</si>
  <si>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</si>
  <si>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</si>
  <si>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</si>
  <si>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</si>
  <si>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</si>
  <si>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</si>
  <si>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</si>
  <si>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</si>
  <si>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</si>
  <si>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</si>
  <si>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</si>
  <si>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</si>
  <si>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</si>
  <si>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</si>
  <si>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</si>
  <si>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</si>
  <si>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</si>
  <si>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</si>
  <si>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</si>
  <si>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</si>
  <si>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</si>
  <si>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</si>
  <si>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</si>
  <si>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</si>
  <si>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</si>
  <si>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</si>
  <si>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</si>
  <si>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</si>
  <si>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</si>
  <si>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</si>
  <si>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</si>
  <si>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</si>
  <si>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</si>
  <si>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</si>
  <si>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</si>
  <si>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</si>
  <si>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</si>
  <si>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</si>
  <si>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</si>
  <si>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</si>
  <si>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</si>
  <si>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</si>
  <si>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</si>
  <si>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</si>
  <si>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</si>
  <si>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</si>
  <si>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</si>
  <si>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</si>
  <si>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</si>
  <si>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</si>
  <si>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</si>
  <si>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</si>
  <si>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</si>
  <si>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</si>
  <si>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</si>
  <si>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</si>
  <si>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</si>
  <si>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</si>
  <si>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</si>
  <si>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</si>
  <si>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</si>
  <si>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</si>
  <si>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</si>
  <si>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</si>
  <si>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</si>
  <si>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</si>
  <si>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</si>
  <si>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</si>
  <si>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</si>
  <si>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</si>
  <si>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</si>
  <si>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</si>
  <si>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</si>
  <si>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</si>
  <si>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</si>
  <si>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</si>
  <si>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</si>
  <si>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</si>
  <si>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</si>
  <si>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</si>
  <si>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</si>
  <si>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</si>
  <si>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</si>
  <si>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</si>
  <si>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</si>
  <si>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</si>
  <si>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</si>
  <si>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</si>
  <si>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</si>
  <si>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</si>
  <si>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</si>
  <si>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</si>
  <si>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</si>
  <si>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</si>
  <si>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</si>
  <si>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</si>
  <si>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</si>
  <si>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</si>
  <si>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</si>
  <si>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</si>
  <si>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</si>
  <si>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</si>
  <si>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</si>
  <si>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</si>
  <si>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</si>
  <si>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</si>
  <si>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</si>
  <si>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</si>
  <si>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</si>
  <si>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</si>
  <si>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</si>
  <si>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</si>
  <si>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</si>
  <si>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</si>
  <si>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</si>
  <si>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</si>
  <si>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</si>
  <si>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</si>
  <si>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</si>
  <si>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</si>
  <si>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</si>
  <si>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</si>
  <si>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</si>
  <si>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</si>
  <si>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</si>
  <si>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</si>
  <si>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</si>
  <si>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</si>
  <si>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</si>
  <si>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</si>
  <si>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</si>
  <si>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</si>
  <si>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</si>
  <si>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</si>
  <si>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</si>
  <si>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</si>
  <si>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</si>
  <si>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</si>
  <si>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</si>
  <si>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</si>
  <si>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</si>
  <si>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</si>
  <si>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</si>
  <si>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</si>
  <si>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</si>
  <si>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</si>
  <si>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</si>
  <si>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</si>
  <si>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</si>
  <si>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</si>
  <si>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</si>
  <si>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</si>
  <si>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</si>
  <si>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</si>
  <si>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</si>
  <si>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</si>
  <si>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</si>
  <si>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</si>
  <si>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</si>
  <si>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</si>
  <si>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</si>
  <si>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</si>
  <si>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</si>
  <si>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</si>
  <si>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</si>
  <si>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</si>
  <si>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</si>
  <si>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</si>
  <si>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</si>
  <si>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</si>
  <si>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</si>
  <si>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</si>
  <si>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</si>
  <si>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</si>
  <si>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</si>
  <si>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</si>
  <si>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</si>
  <si>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</si>
  <si>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</si>
  <si>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</si>
  <si>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</si>
  <si>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</si>
  <si>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</si>
  <si>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</si>
  <si>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</si>
  <si>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</si>
  <si>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</si>
  <si>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</si>
  <si>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</si>
  <si>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</si>
  <si>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</si>
  <si>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</si>
  <si>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</si>
  <si>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</si>
  <si>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</si>
  <si>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</si>
  <si>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</si>
  <si>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</si>
  <si>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</si>
  <si>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</si>
  <si>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</si>
  <si>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</si>
  <si>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</si>
  <si>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</si>
  <si>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</si>
  <si>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</si>
  <si>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</si>
  <si>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</si>
  <si>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</si>
  <si>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</si>
  <si>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</si>
  <si>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</si>
  <si>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</si>
  <si>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</si>
  <si>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</si>
  <si>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</si>
  <si>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</si>
  <si>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</si>
  <si>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</si>
  <si>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</si>
  <si>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</si>
  <si>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</si>
  <si>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</si>
  <si>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</si>
  <si>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</si>
  <si>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</si>
  <si>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</si>
  <si>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</si>
  <si>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</si>
  <si>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</si>
  <si>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</si>
  <si>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</si>
  <si>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</si>
  <si>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</si>
  <si>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</si>
  <si>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</si>
  <si>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</si>
  <si>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</si>
  <si>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</si>
  <si>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</si>
  <si>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</si>
  <si>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</si>
  <si>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</si>
  <si>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</si>
  <si>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</si>
  <si>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</si>
  <si>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</si>
  <si>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</si>
  <si>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</si>
  <si>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</si>
  <si>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</si>
  <si>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</si>
  <si>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</si>
  <si>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</si>
  <si>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</si>
  <si>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</si>
  <si>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</si>
  <si>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</si>
  <si>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</si>
  <si>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</si>
  <si>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</si>
  <si>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</si>
  <si>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</si>
  <si>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</si>
  <si>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</si>
  <si>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</si>
  <si>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</si>
  <si>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</si>
  <si>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</si>
  <si>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</si>
  <si>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</si>
  <si>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</si>
  <si>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</si>
  <si>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</si>
  <si>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</si>
  <si>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</si>
  <si>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</si>
  <si>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</si>
  <si>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</si>
  <si>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</si>
  <si>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</si>
  <si>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</si>
  <si>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</si>
  <si>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</si>
  <si>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</si>
  <si>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</si>
  <si>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</si>
  <si>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</si>
  <si>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</si>
  <si>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</si>
  <si>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</si>
  <si>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</si>
  <si>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</si>
  <si>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</si>
  <si>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</si>
  <si>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</si>
  <si>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</si>
  <si>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</si>
  <si>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</si>
  <si>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</si>
  <si>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</si>
  <si>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</si>
  <si>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</si>
  <si>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</si>
  <si>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</si>
  <si>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</si>
  <si>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</si>
  <si>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</si>
  <si>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</si>
  <si>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</si>
  <si>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</si>
  <si>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</si>
  <si>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</si>
  <si>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</si>
  <si>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</si>
  <si>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</si>
  <si>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</si>
  <si>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</si>
  <si>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</si>
  <si>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</si>
  <si>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</si>
  <si>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</si>
  <si>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</si>
  <si>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</si>
  <si>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</si>
  <si>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</si>
  <si>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</si>
  <si>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</si>
  <si>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</si>
  <si>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</si>
  <si>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</si>
  <si>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</si>
  <si>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</si>
  <si>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</si>
  <si>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</si>
  <si>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</si>
  <si>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</si>
  <si>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</si>
  <si>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</si>
  <si>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</si>
  <si>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</si>
  <si>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</si>
  <si>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</si>
  <si>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</si>
  <si>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</si>
  <si>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</si>
  <si>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</si>
  <si>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</si>
  <si>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</si>
  <si>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</si>
  <si>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</si>
  <si>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</si>
  <si>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</si>
  <si>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</si>
  <si>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</si>
  <si>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</si>
  <si>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</si>
  <si>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</si>
  <si>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</si>
  <si>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</si>
  <si>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</si>
  <si>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</si>
  <si>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</si>
  <si>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</si>
  <si>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</si>
  <si>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</si>
  <si>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</si>
  <si>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</si>
  <si>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</si>
  <si>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</si>
  <si>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</si>
  <si>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</si>
  <si>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</si>
  <si>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</si>
  <si>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</si>
  <si>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</si>
  <si>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</si>
  <si>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</si>
  <si>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</si>
  <si>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</si>
  <si>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</si>
  <si>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</si>
  <si>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</si>
  <si>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</si>
  <si>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</si>
  <si>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</si>
  <si>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</si>
  <si>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</si>
  <si>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</si>
  <si>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</si>
  <si>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</si>
  <si>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</si>
  <si>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</si>
  <si>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</si>
  <si>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</si>
  <si>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</si>
  <si>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</si>
  <si>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</si>
  <si>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</si>
  <si>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</si>
  <si>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</si>
  <si>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</si>
  <si>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</si>
  <si>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</si>
  <si>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</si>
  <si>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</si>
  <si>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</si>
  <si>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</si>
  <si>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</si>
  <si>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</si>
  <si>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</si>
  <si>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</si>
  <si>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</si>
  <si>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</si>
  <si>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</si>
  <si>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</si>
  <si>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</si>
  <si>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</si>
  <si>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</si>
  <si>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</si>
  <si>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</si>
  <si>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</si>
  <si>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</si>
  <si>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</si>
  <si>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</si>
  <si>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</si>
  <si>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</si>
  <si>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</si>
  <si>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</si>
  <si>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</si>
  <si>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</si>
  <si>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</si>
  <si>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</si>
  <si>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</si>
  <si>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</si>
  <si>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</si>
  <si>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</si>
  <si>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</si>
  <si>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</si>
  <si>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</si>
  <si>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</si>
  <si>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</si>
  <si>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</si>
  <si>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</si>
  <si>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</si>
  <si>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</si>
  <si>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</si>
  <si>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</si>
  <si>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</si>
  <si>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</si>
  <si>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</si>
  <si>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</si>
  <si>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</si>
  <si>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</si>
  <si>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</si>
  <si>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</si>
  <si>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</si>
  <si>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</si>
  <si>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</si>
  <si>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</si>
  <si>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</si>
  <si>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</si>
  <si>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</si>
  <si>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</si>
  <si>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</si>
  <si>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</si>
  <si>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</si>
  <si>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</si>
  <si>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</si>
  <si>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</si>
  <si>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</si>
  <si>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</si>
  <si>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</si>
  <si>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</si>
  <si>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</si>
  <si>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</si>
  <si>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</si>
  <si>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</si>
  <si>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</si>
  <si>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</si>
  <si>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</si>
  <si>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</si>
  <si>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</si>
  <si>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</si>
  <si>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</si>
  <si>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</si>
  <si>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</si>
  <si>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</si>
  <si>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</si>
  <si>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</si>
  <si>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</si>
  <si>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</si>
  <si>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</si>
  <si>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</si>
  <si>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</si>
  <si>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</si>
  <si>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</si>
  <si>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</si>
  <si>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</si>
  <si>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</si>
  <si>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</si>
  <si>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</si>
  <si>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</si>
  <si>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</si>
  <si>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</si>
  <si>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</si>
  <si>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</si>
  <si>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</si>
  <si>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</si>
  <si>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</si>
  <si>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</si>
  <si>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</si>
  <si>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</si>
  <si>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</si>
  <si>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</si>
  <si>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</si>
  <si>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</si>
  <si>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</si>
  <si>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</si>
  <si>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</si>
  <si>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</si>
  <si>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</si>
  <si>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</si>
  <si>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</si>
  <si>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</si>
  <si>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</si>
  <si>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</si>
  <si>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</si>
  <si>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</si>
  <si>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</si>
  <si>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</si>
  <si>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</si>
  <si>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</si>
  <si>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</si>
  <si>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</si>
  <si>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</si>
  <si>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</si>
  <si>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</si>
  <si>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</si>
  <si>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</si>
  <si>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</si>
  <si>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</si>
  <si>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</si>
  <si>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</si>
  <si>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</si>
  <si>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</si>
  <si>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</si>
  <si>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</si>
  <si>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</si>
  <si>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</si>
  <si>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</si>
  <si>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</si>
  <si>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</si>
  <si>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</si>
  <si>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</si>
  <si>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</si>
  <si>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</si>
  <si>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</si>
  <si>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</si>
  <si>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</si>
  <si>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</si>
  <si>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</si>
  <si>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</si>
  <si>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</si>
  <si>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</si>
  <si>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</si>
  <si>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</si>
  <si>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</si>
  <si>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</si>
  <si>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</si>
  <si>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</si>
  <si>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</si>
  <si>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</si>
  <si>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</si>
  <si>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</si>
  <si>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</si>
  <si>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</si>
  <si>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</si>
  <si>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</si>
  <si>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</si>
  <si>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</si>
  <si>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</si>
  <si>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</si>
  <si>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</si>
  <si>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</si>
  <si>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</si>
  <si>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</si>
  <si>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</si>
  <si>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</si>
  <si>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</si>
  <si>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</si>
  <si>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</si>
  <si>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</si>
  <si>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</si>
  <si>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</si>
  <si>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</si>
  <si>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</si>
  <si>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</si>
  <si>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</si>
  <si>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</si>
  <si>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</si>
  <si>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</si>
  <si>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</si>
  <si>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</si>
  <si>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</si>
  <si>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</si>
  <si>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</si>
  <si>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</si>
  <si>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</si>
  <si>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</si>
  <si>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</si>
  <si>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</si>
  <si>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</si>
  <si>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</si>
  <si>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</si>
  <si>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</si>
  <si>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</si>
  <si>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</si>
  <si>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</si>
  <si>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</si>
  <si>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</si>
  <si>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</si>
  <si>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</si>
  <si>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</si>
  <si>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</si>
  <si>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</si>
  <si>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</si>
  <si>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</si>
  <si>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</si>
  <si>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</si>
  <si>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</si>
  <si>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</si>
  <si>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</si>
  <si>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</si>
  <si>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</si>
  <si>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</si>
  <si>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</si>
  <si>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</si>
  <si>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</si>
  <si>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</si>
  <si>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</si>
  <si>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</si>
  <si>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</si>
  <si>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</si>
  <si>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</si>
  <si>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</si>
  <si>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</si>
  <si>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</si>
  <si>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</si>
  <si>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</si>
  <si>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</si>
  <si>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</si>
  <si>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</si>
  <si>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</si>
  <si>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</si>
  <si>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</si>
  <si>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</si>
  <si>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</si>
  <si>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</si>
  <si>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</si>
  <si>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</si>
  <si>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</si>
  <si>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</si>
  <si>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</si>
  <si>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</si>
  <si>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</si>
  <si>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</si>
  <si>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</si>
  <si>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</si>
  <si>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</si>
  <si>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</si>
  <si>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</si>
  <si>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</si>
  <si>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</si>
  <si>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</si>
  <si>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</si>
  <si>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</si>
  <si>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</si>
  <si>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</si>
  <si>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</si>
  <si>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</si>
  <si>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</si>
  <si>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</si>
  <si>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</si>
  <si>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</si>
  <si>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</si>
  <si>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</si>
  <si>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</si>
  <si>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</si>
  <si>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</si>
  <si>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</si>
  <si>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</si>
  <si>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</si>
  <si>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</si>
  <si>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</si>
  <si>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</si>
  <si>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</si>
  <si>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</si>
  <si>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</si>
  <si>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</si>
  <si>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</si>
  <si>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</si>
  <si>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</si>
  <si>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</si>
  <si>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</si>
  <si>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</si>
  <si>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</si>
  <si>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</si>
  <si>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</si>
  <si>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</si>
  <si>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</si>
  <si>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</si>
  <si>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</si>
  <si>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</si>
  <si>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</si>
  <si>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</si>
  <si>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</si>
  <si>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</si>
  <si>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</si>
  <si>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</si>
  <si>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</si>
  <si>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</si>
  <si>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</si>
  <si>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</si>
  <si>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</si>
  <si>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</si>
  <si>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</si>
  <si>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</si>
  <si>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</si>
  <si>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</si>
  <si>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</si>
  <si>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</si>
  <si>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</si>
  <si>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</si>
  <si>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</si>
  <si>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</si>
  <si>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</si>
  <si>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</si>
  <si>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</si>
  <si>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</si>
  <si>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</si>
  <si>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</si>
  <si>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</si>
  <si>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</si>
  <si>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</si>
  <si>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</si>
  <si>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</si>
  <si>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</si>
  <si>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</si>
  <si>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</si>
  <si>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</si>
  <si>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</si>
  <si>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</si>
  <si>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</si>
  <si>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</si>
  <si>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</si>
  <si>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</si>
  <si>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</si>
  <si>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</si>
  <si>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</si>
  <si>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</si>
  <si>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</si>
  <si>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</si>
  <si>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</si>
  <si>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</si>
  <si>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</si>
  <si>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</si>
  <si>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</si>
  <si>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</si>
  <si>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</si>
  <si>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</si>
  <si>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</si>
  <si>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</si>
  <si>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</si>
  <si>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</si>
  <si>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</si>
  <si>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</si>
  <si>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</si>
  <si>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</si>
  <si>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</si>
  <si>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</si>
  <si>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</si>
  <si>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</si>
  <si>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</si>
  <si>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</si>
  <si>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</si>
  <si>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</si>
  <si>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</si>
  <si>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</si>
  <si>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</si>
  <si>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</si>
  <si>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</si>
  <si>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</si>
  <si>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</si>
  <si>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</si>
  <si>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</si>
  <si>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</si>
  <si>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</si>
  <si>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</si>
  <si>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</si>
  <si>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</si>
  <si>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</si>
  <si>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</si>
  <si>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</si>
  <si>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</si>
  <si>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</si>
  <si>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</si>
  <si>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</si>
  <si>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</si>
  <si>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</si>
  <si>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</si>
  <si>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</si>
  <si>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</si>
  <si>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</si>
  <si>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</si>
  <si>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</si>
  <si>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</si>
  <si>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</si>
  <si>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</si>
  <si>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</si>
  <si>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</si>
  <si>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</si>
  <si>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</si>
  <si>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</si>
  <si>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</si>
  <si>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</si>
  <si>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</si>
  <si>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</si>
  <si>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</si>
  <si>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</si>
  <si>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</si>
  <si>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</si>
  <si>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</si>
  <si>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</si>
  <si>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</si>
  <si>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</si>
  <si>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</si>
  <si>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</si>
  <si>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</si>
  <si>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</si>
  <si>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</si>
  <si>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</si>
  <si>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</si>
  <si>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</si>
  <si>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</si>
  <si>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</si>
  <si>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</si>
  <si>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</si>
  <si>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</si>
  <si>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</si>
  <si>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</si>
  <si>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</si>
  <si>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</si>
  <si>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</si>
  <si>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</si>
  <si>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</si>
  <si>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</si>
  <si>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</si>
  <si>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</si>
  <si>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</si>
  <si>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</si>
  <si>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</si>
  <si>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</si>
  <si>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</si>
  <si>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</si>
  <si>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</si>
  <si>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</si>
  <si>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</si>
  <si>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</si>
  <si>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</si>
  <si>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</si>
  <si>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</si>
  <si>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</si>
  <si>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</si>
  <si>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</si>
  <si>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</si>
  <si>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</si>
  <si>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</si>
  <si>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</si>
  <si>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</si>
  <si>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</si>
  <si>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</si>
  <si>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</si>
  <si>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</si>
  <si>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</si>
  <si>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</si>
  <si>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</si>
  <si>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</si>
  <si>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</si>
  <si>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</si>
  <si>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</si>
  <si>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</si>
  <si>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</si>
  <si>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</si>
  <si>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</si>
  <si>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</si>
  <si>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</si>
  <si>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</si>
  <si>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</si>
  <si>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</si>
  <si>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</si>
  <si>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</si>
  <si>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</si>
  <si>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</si>
  <si>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</si>
  <si>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</si>
  <si>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</si>
  <si>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</si>
  <si>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</si>
  <si>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</si>
  <si>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</si>
  <si>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</si>
  <si>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</si>
  <si>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</si>
  <si>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</si>
  <si>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</si>
  <si>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</si>
  <si>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</si>
  <si>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</si>
  <si>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</si>
  <si>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</si>
  <si>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</si>
  <si>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</si>
  <si>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</si>
  <si>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</si>
  <si>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</si>
  <si>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</si>
  <si>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</si>
  <si>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</si>
  <si>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</si>
  <si>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</si>
  <si>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</si>
  <si>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</si>
  <si>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</si>
  <si>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</si>
  <si>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</si>
  <si>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</si>
  <si>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</si>
  <si>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</si>
  <si>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</si>
  <si>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</si>
  <si>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</si>
  <si>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</si>
  <si>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</si>
  <si>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</si>
  <si>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</si>
  <si>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</si>
  <si>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</si>
  <si>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</si>
  <si>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</si>
  <si>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</si>
  <si>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</si>
  <si>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</si>
  <si>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</si>
  <si>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</si>
  <si>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</si>
  <si>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</si>
  <si>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</si>
  <si>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</si>
  <si>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</si>
  <si>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</si>
  <si>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</si>
  <si>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</si>
  <si>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</si>
  <si>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</si>
  <si>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</si>
  <si>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</si>
  <si>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</si>
  <si>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</si>
  <si>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</si>
  <si>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</si>
  <si>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</si>
  <si>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</si>
  <si>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</si>
  <si>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</si>
  <si>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</si>
  <si>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</si>
  <si>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</si>
  <si>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</si>
  <si>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</si>
  <si>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</si>
  <si>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</si>
  <si>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</si>
  <si>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</si>
  <si>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</si>
  <si>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</si>
  <si>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</si>
  <si>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</si>
  <si>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</si>
  <si>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</si>
  <si>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</si>
  <si>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</si>
  <si>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</si>
  <si>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</si>
  <si>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</si>
  <si>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</si>
  <si>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</si>
  <si>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</si>
  <si>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</si>
  <si>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</si>
  <si>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</si>
  <si>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</si>
  <si>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</si>
  <si>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</si>
  <si>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</si>
  <si>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</si>
  <si>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</si>
  <si>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</si>
  <si>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</si>
  <si>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</si>
  <si>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</si>
  <si>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</si>
  <si>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</si>
  <si>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</si>
  <si>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</si>
  <si>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</si>
  <si>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</si>
  <si>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</si>
  <si>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</si>
  <si>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</si>
  <si>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</si>
  <si>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</si>
  <si>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</si>
  <si>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</si>
  <si>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</si>
  <si>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</si>
  <si>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</si>
  <si>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</si>
  <si>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</si>
  <si>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</si>
  <si>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</si>
  <si>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</si>
  <si>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</si>
  <si>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</si>
  <si>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</si>
  <si>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</si>
  <si>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</si>
  <si>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</si>
  <si>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</si>
  <si>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</si>
  <si>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</si>
  <si>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</si>
  <si>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</si>
  <si>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</si>
  <si>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</si>
  <si>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</si>
  <si>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</si>
  <si>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</si>
  <si>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</si>
  <si>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</si>
  <si>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</si>
  <si>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</si>
  <si>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</si>
  <si>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</si>
  <si>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</si>
  <si>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</si>
  <si>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</si>
  <si>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</si>
  <si>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</si>
  <si>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</si>
  <si>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</si>
  <si>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</si>
  <si>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</si>
  <si>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</si>
  <si>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</si>
  <si>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</si>
  <si>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</si>
  <si>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</si>
  <si>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</si>
  <si>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</si>
  <si>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</si>
  <si>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</si>
  <si>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</si>
  <si>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</si>
  <si>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</si>
  <si>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</si>
  <si>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</si>
  <si>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</si>
  <si>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</si>
  <si>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</si>
  <si>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</si>
  <si>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</si>
  <si>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</si>
  <si>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</si>
  <si>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</si>
  <si>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</si>
  <si>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</si>
  <si>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</si>
  <si>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</si>
  <si>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</si>
  <si>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</si>
  <si>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</si>
  <si>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</si>
  <si>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</si>
  <si>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</si>
  <si>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</si>
  <si>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</si>
  <si>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</si>
  <si>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</si>
  <si>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</si>
  <si>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</si>
  <si>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</si>
  <si>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</si>
  <si>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</si>
  <si>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</si>
  <si>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</si>
  <si>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</si>
  <si>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</si>
  <si>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</si>
  <si>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</si>
  <si>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</si>
  <si>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</si>
  <si>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</si>
  <si>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</si>
  <si>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</si>
  <si>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</si>
  <si>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</si>
  <si>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</si>
  <si>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</si>
  <si>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</si>
  <si>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</si>
  <si>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</si>
  <si>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</si>
  <si>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</si>
  <si>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</si>
  <si>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</si>
  <si>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</si>
  <si>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</si>
  <si>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</si>
  <si>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</si>
  <si>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</si>
  <si>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</si>
  <si>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</si>
  <si>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</si>
  <si>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</si>
  <si>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</si>
  <si>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</si>
  <si>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</si>
  <si>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</si>
  <si>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</si>
  <si>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</si>
  <si>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</si>
  <si>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</si>
  <si>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</si>
  <si>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</si>
  <si>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</si>
  <si>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</si>
  <si>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</si>
  <si>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</si>
  <si>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</si>
  <si>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</si>
  <si>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</si>
  <si>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</si>
  <si>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</si>
  <si>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</si>
  <si>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</si>
  <si>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</si>
  <si>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</si>
  <si>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</si>
  <si>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</si>
  <si>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</si>
  <si>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</si>
  <si>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</si>
  <si>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</si>
  <si>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</si>
  <si>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</si>
  <si>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</si>
  <si>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</si>
  <si>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</si>
  <si>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</si>
  <si>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</si>
  <si>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</si>
  <si>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</si>
  <si>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</si>
  <si>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</si>
  <si>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</si>
  <si>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</si>
  <si>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</si>
  <si>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</si>
  <si>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</si>
  <si>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</si>
  <si>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</si>
  <si>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</si>
  <si>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</si>
  <si>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</si>
  <si>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</si>
  <si>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</si>
  <si>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</si>
  <si>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</si>
  <si>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</si>
  <si>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</si>
  <si>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</si>
  <si>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</si>
  <si>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</si>
  <si>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</si>
  <si>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</si>
  <si>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</si>
  <si>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</si>
  <si>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</si>
  <si>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</si>
  <si>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</si>
  <si>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</si>
  <si>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</si>
  <si>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</si>
  <si>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</si>
  <si>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</si>
  <si>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</si>
  <si>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</si>
  <si>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</si>
  <si>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</si>
  <si>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</si>
  <si>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</si>
  <si>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</si>
  <si>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</si>
  <si>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</si>
  <si>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</si>
  <si>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</si>
  <si>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</si>
  <si>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</si>
  <si>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</si>
  <si>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</si>
  <si>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</si>
  <si>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</si>
  <si>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</si>
  <si>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</si>
  <si>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</si>
  <si>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</si>
  <si>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</si>
  <si>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</si>
  <si>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</si>
  <si>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</si>
  <si>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</si>
  <si>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</si>
  <si>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</si>
  <si>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</si>
  <si>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</si>
  <si>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</si>
  <si>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</si>
  <si>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</si>
  <si>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</si>
  <si>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</si>
  <si>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</si>
  <si>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</si>
  <si>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</si>
  <si>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</si>
  <si>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</si>
  <si>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</si>
  <si>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</si>
  <si>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</si>
  <si>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</si>
  <si>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</si>
  <si>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</si>
  <si>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</si>
  <si>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</si>
  <si>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</si>
  <si>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</si>
  <si>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</si>
  <si>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</si>
  <si>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</si>
  <si>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</si>
  <si>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</si>
  <si>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</si>
  <si>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</si>
  <si>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</si>
  <si>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</si>
  <si>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</si>
  <si>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</si>
  <si>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</si>
  <si>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</si>
  <si>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</si>
  <si>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</si>
  <si>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</si>
  <si>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</si>
  <si>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</si>
  <si>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</si>
  <si>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</si>
  <si>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</si>
  <si>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</si>
  <si>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</si>
  <si>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</si>
  <si>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</si>
  <si>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</si>
  <si>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</si>
  <si>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</si>
  <si>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</si>
  <si>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</si>
  <si>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</si>
  <si>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</si>
  <si>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</si>
  <si>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</si>
  <si>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</si>
  <si>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</si>
  <si>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</si>
  <si>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</si>
  <si>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</si>
  <si>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</si>
  <si>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</si>
  <si>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</si>
  <si>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</si>
  <si>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</si>
  <si>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</si>
  <si>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</si>
  <si>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</si>
  <si>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</si>
  <si>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</si>
  <si>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</si>
  <si>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</si>
  <si>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</si>
  <si>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</si>
  <si>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</si>
  <si>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</si>
  <si>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</si>
  <si>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</si>
  <si>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</si>
  <si>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</si>
  <si>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</si>
  <si>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</si>
  <si>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</si>
  <si>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</si>
  <si>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</si>
  <si>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</si>
  <si>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</si>
  <si>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</si>
  <si>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</si>
  <si>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</si>
  <si>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</si>
  <si>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</si>
  <si>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</si>
  <si>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</si>
  <si>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</si>
  <si>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</si>
  <si>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</si>
  <si>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</si>
  <si>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</si>
  <si>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</si>
  <si>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</si>
  <si>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</si>
  <si>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</si>
  <si>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</si>
  <si>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</si>
  <si>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</si>
  <si>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</si>
  <si>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</si>
  <si>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</si>
  <si>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</si>
  <si>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</si>
  <si>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</si>
  <si>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</si>
  <si>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</si>
  <si>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</si>
  <si>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</si>
  <si>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</si>
  <si>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</si>
  <si>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</si>
  <si>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</si>
  <si>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</si>
  <si>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</si>
  <si>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</si>
  <si>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</si>
  <si>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</si>
  <si>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</si>
  <si>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</si>
  <si>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</si>
  <si>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</si>
  <si>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</si>
  <si>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</si>
  <si>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</si>
  <si>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</si>
  <si>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</si>
  <si>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</si>
  <si>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</si>
  <si>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</si>
  <si>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</si>
  <si>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</si>
  <si>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</si>
  <si>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</si>
  <si>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</si>
  <si>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</si>
  <si>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</si>
  <si>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</si>
  <si>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</si>
  <si>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</si>
  <si>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</si>
  <si>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</si>
  <si>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</si>
  <si>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</si>
  <si>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</si>
  <si>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</si>
  <si>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</si>
  <si>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</si>
  <si>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</si>
  <si>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</si>
  <si>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</si>
  <si>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</si>
  <si>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</si>
  <si>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</si>
  <si>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</si>
  <si>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</si>
  <si>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</si>
  <si>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</si>
  <si>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</si>
  <si>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</si>
  <si>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</si>
  <si>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</si>
  <si>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</si>
  <si>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</si>
  <si>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</si>
  <si>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</si>
  <si>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</si>
  <si>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</si>
  <si>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</si>
  <si>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</si>
  <si>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</si>
  <si>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</si>
  <si>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</si>
  <si>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</si>
  <si>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</si>
  <si>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</si>
  <si>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</si>
  <si>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</si>
  <si>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</si>
  <si>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</si>
  <si>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</si>
  <si>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</si>
  <si>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</si>
  <si>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</si>
  <si>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</si>
  <si>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</si>
  <si>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</si>
  <si>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</si>
  <si>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</si>
  <si>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</si>
  <si>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</si>
  <si>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</si>
  <si>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</si>
  <si>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</si>
  <si>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</si>
  <si>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</si>
  <si>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</si>
  <si>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</si>
  <si>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</si>
  <si>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</si>
  <si>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</si>
  <si>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</si>
  <si>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</si>
  <si>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</si>
  <si>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</si>
  <si>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</si>
  <si>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</si>
  <si>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</si>
  <si>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</si>
  <si>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</si>
  <si>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</si>
  <si>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</si>
  <si>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</si>
  <si>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</si>
  <si>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</si>
  <si>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</si>
  <si>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</si>
  <si>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</si>
  <si>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</si>
  <si>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</si>
  <si>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</si>
  <si>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</si>
  <si>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</si>
  <si>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</si>
  <si>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</si>
  <si>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</si>
  <si>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</si>
  <si>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</si>
  <si>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</si>
  <si>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</si>
  <si>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</si>
  <si>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</si>
  <si>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</si>
  <si>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</si>
  <si>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</si>
  <si>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</si>
  <si>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</si>
  <si>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</si>
  <si>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</si>
  <si>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</si>
  <si>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</si>
  <si>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</si>
  <si>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</si>
  <si>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</si>
  <si>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</si>
  <si>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</si>
  <si>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</si>
  <si>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</si>
  <si>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</si>
  <si>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</si>
  <si>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</si>
  <si>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</si>
  <si>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</si>
  <si>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</si>
  <si>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</si>
  <si>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</si>
  <si>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</si>
  <si>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</si>
  <si>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</si>
  <si>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</si>
  <si>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</si>
  <si>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</si>
  <si>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</si>
  <si>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</si>
  <si>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</si>
  <si>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</si>
  <si>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</si>
  <si>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</si>
  <si>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</si>
  <si>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</si>
  <si>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</si>
  <si>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</si>
  <si>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</si>
  <si>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</si>
  <si>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</si>
  <si>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</si>
  <si>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</si>
  <si>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</si>
  <si>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</si>
  <si>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</si>
  <si>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</si>
  <si>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</si>
  <si>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</si>
  <si>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</si>
  <si>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</si>
  <si>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</si>
  <si>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</si>
  <si>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</si>
  <si>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</si>
  <si>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</si>
  <si>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</si>
  <si>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</si>
  <si>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</si>
  <si>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</si>
  <si>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</si>
  <si>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</si>
  <si>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</si>
  <si>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</si>
  <si>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</si>
  <si>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</si>
  <si>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</si>
  <si>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</si>
  <si>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</si>
  <si>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</si>
  <si>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</si>
  <si>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</si>
  <si>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</si>
  <si>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</si>
  <si>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</si>
  <si>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</si>
  <si>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</si>
  <si>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</si>
  <si>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</si>
  <si>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</si>
  <si>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</si>
  <si>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</si>
  <si>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</si>
  <si>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</si>
  <si>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</si>
  <si>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</si>
  <si>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</si>
  <si>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</si>
  <si>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</si>
  <si>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</si>
  <si>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</si>
  <si>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</si>
  <si>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</si>
  <si>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</si>
  <si>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</si>
  <si>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</si>
  <si>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</si>
  <si>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</si>
  <si>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</si>
  <si>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</si>
  <si>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</si>
  <si>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</si>
  <si>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</si>
  <si>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</si>
  <si>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</si>
  <si>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</si>
  <si>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</si>
  <si>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</si>
  <si>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</si>
  <si>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</si>
  <si>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</si>
  <si>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</si>
  <si>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</si>
  <si>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</si>
  <si>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</si>
  <si>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</si>
  <si>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</si>
  <si>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</si>
  <si>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</si>
  <si>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</si>
  <si>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</si>
  <si>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</si>
  <si>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</si>
  <si>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</si>
  <si>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</si>
  <si>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</si>
  <si>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</si>
  <si>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</si>
  <si>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</si>
  <si>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</si>
  <si>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</si>
  <si>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</si>
  <si>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</si>
  <si>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</si>
  <si>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</si>
  <si>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</si>
  <si>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</si>
  <si>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</si>
  <si>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</si>
  <si>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</si>
  <si>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</si>
  <si>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</si>
  <si>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</si>
  <si>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</si>
  <si>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</si>
  <si>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</si>
  <si>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</si>
  <si>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</si>
  <si>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</si>
  <si>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</si>
  <si>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</si>
  <si>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</si>
  <si>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</si>
  <si>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</si>
  <si>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</si>
  <si>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</si>
  <si>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</si>
  <si>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</si>
  <si>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</si>
  <si>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</si>
  <si>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</si>
  <si>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</si>
  <si>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</si>
  <si>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</si>
  <si>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</si>
  <si>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</si>
  <si>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</si>
  <si>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</si>
  <si>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</si>
  <si>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</si>
  <si>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</si>
  <si>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</si>
  <si>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</si>
  <si>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</si>
  <si>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</si>
  <si>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</si>
  <si>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</si>
  <si>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</si>
  <si>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</si>
  <si>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</si>
  <si>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</si>
  <si>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</si>
  <si>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</si>
  <si>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</si>
  <si>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</si>
  <si>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</si>
  <si>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</si>
  <si>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</si>
  <si>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</si>
  <si>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</si>
  <si>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</si>
  <si>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</si>
  <si>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</si>
  <si>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</si>
  <si>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</si>
  <si>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</si>
  <si>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</si>
  <si>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</si>
  <si>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</si>
  <si>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</si>
  <si>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</si>
  <si>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</si>
  <si>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</si>
  <si>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</si>
  <si>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</si>
  <si>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</si>
  <si>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</si>
  <si>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</si>
  <si>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</si>
  <si>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</si>
  <si>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</si>
  <si>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</si>
  <si>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</si>
  <si>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</si>
  <si>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</si>
  <si>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</si>
  <si>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</si>
  <si>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</si>
  <si>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</si>
  <si>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</si>
  <si>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</si>
  <si>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</si>
  <si>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</si>
  <si>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</si>
  <si>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</si>
  <si>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</si>
  <si>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</si>
  <si>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</si>
  <si>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</si>
  <si>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</si>
  <si>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</si>
  <si>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</si>
  <si>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</si>
  <si>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</si>
  <si>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</si>
  <si>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</si>
  <si>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</si>
  <si>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</si>
  <si>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</si>
  <si>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</si>
  <si>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</si>
  <si>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</si>
  <si>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</si>
  <si>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</si>
  <si>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</si>
  <si>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</si>
  <si>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</si>
  <si>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</si>
  <si>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</si>
  <si>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</si>
  <si>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</si>
  <si>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</si>
  <si>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</si>
  <si>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</si>
  <si>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</si>
  <si>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</si>
  <si>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</si>
  <si>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</si>
  <si>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</si>
  <si>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</si>
  <si>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</si>
  <si>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</si>
  <si>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</si>
  <si>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</si>
  <si>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</si>
  <si>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</si>
  <si>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</si>
  <si>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</si>
  <si>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</si>
  <si>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</si>
  <si>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</si>
  <si>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</si>
  <si>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</si>
  <si>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</si>
  <si>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</si>
  <si>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</si>
  <si>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</si>
  <si>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</si>
  <si>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</si>
  <si>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</si>
  <si>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</si>
  <si>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</si>
  <si>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</si>
  <si>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</si>
  <si>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</si>
  <si>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</si>
  <si>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</si>
  <si>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</si>
  <si>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</si>
  <si>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</si>
  <si>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</si>
  <si>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</si>
  <si>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</si>
  <si>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</si>
  <si>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</si>
  <si>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</si>
  <si>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</si>
  <si>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</si>
  <si>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</si>
  <si>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</si>
  <si>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</si>
  <si>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</si>
  <si>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</si>
  <si>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</si>
  <si>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</si>
  <si>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</si>
  <si>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</si>
  <si>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</si>
  <si>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</si>
  <si>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</si>
  <si>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</si>
  <si>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</si>
  <si>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</si>
  <si>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</si>
  <si>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</si>
  <si>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</si>
  <si>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</si>
  <si>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</si>
  <si>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</si>
  <si>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</si>
  <si>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</si>
  <si>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</si>
  <si>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</si>
  <si>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</si>
  <si>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</si>
  <si>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</si>
  <si>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</si>
  <si>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</si>
  <si>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</si>
  <si>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</si>
  <si>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</si>
  <si>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</si>
  <si>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</si>
  <si>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</si>
  <si>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</si>
  <si>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</si>
  <si>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</si>
  <si>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</si>
  <si>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</si>
  <si>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</si>
  <si>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</si>
  <si>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</si>
  <si>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</si>
  <si>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</si>
  <si>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</si>
  <si>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</si>
  <si>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</si>
  <si>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</si>
  <si>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</si>
  <si>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</si>
  <si>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</si>
  <si>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</si>
  <si>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</si>
  <si>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</si>
  <si>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</si>
  <si>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</si>
  <si>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</si>
  <si>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</si>
  <si>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</si>
  <si>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</si>
  <si>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</si>
  <si>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</si>
  <si>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</si>
  <si>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</si>
  <si>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</si>
  <si>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</si>
  <si>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</si>
  <si>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</si>
  <si>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</si>
  <si>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</si>
  <si>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</si>
  <si>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</si>
  <si>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</si>
  <si>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</si>
  <si>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</si>
  <si>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</si>
  <si>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</si>
  <si>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</si>
  <si>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</si>
  <si>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</si>
  <si>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</si>
  <si>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</si>
  <si>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</si>
  <si>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</si>
  <si>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</si>
  <si>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</si>
  <si>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</si>
  <si>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</si>
  <si>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</si>
  <si>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</si>
  <si>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</si>
  <si>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</si>
  <si>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</si>
  <si>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</si>
  <si>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</si>
  <si>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</si>
  <si>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</si>
  <si>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</si>
  <si>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</si>
  <si>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</si>
  <si>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</si>
  <si>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</si>
  <si>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</si>
  <si>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</si>
  <si>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</si>
  <si>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</si>
  <si>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</si>
  <si>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</si>
  <si>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</si>
  <si>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</si>
  <si>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</si>
  <si>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</si>
  <si>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</si>
  <si>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</si>
  <si>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</si>
  <si>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</si>
  <si>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</si>
  <si>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</si>
  <si>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</si>
  <si>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</si>
  <si>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</si>
  <si>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</si>
  <si>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</si>
  <si>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</si>
  <si>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</si>
  <si>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</si>
  <si>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</si>
  <si>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</si>
  <si>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</si>
  <si>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</si>
  <si>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</si>
  <si>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</si>
  <si>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</si>
  <si>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</si>
  <si>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</si>
  <si>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</si>
  <si>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</si>
  <si>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</si>
  <si>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</si>
  <si>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</si>
  <si>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</si>
  <si>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</si>
  <si>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</si>
  <si>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</si>
  <si>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</si>
  <si>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</si>
  <si>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</si>
  <si>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</si>
  <si>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</si>
  <si>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</si>
  <si>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</si>
  <si>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</si>
  <si>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</si>
  <si>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</si>
  <si>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</si>
  <si>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</si>
  <si>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</si>
  <si>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</si>
  <si>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</si>
  <si>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</si>
  <si>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</si>
  <si>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</si>
  <si>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</si>
  <si>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</si>
  <si>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</si>
  <si>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</si>
  <si>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</si>
  <si>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</si>
  <si>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</si>
  <si>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</si>
  <si>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</si>
  <si>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</si>
  <si>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</si>
  <si>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</si>
  <si>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</si>
  <si>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</si>
  <si>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</si>
  <si>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</si>
  <si>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</si>
  <si>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</si>
  <si>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</si>
  <si>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</si>
  <si>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</si>
  <si>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</si>
  <si>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</si>
  <si>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</si>
  <si>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</si>
  <si>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</si>
  <si>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</si>
  <si>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</si>
  <si>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</si>
  <si>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</si>
  <si>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</si>
  <si>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</si>
  <si>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</si>
  <si>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</si>
  <si>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</si>
  <si>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</si>
  <si>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</si>
  <si>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</si>
  <si>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</si>
  <si>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</si>
  <si>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</si>
  <si>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</si>
  <si>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</si>
  <si>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</si>
  <si>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</si>
  <si>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</si>
  <si>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</si>
  <si>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</si>
  <si>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</si>
  <si>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</si>
  <si>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</si>
  <si>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</si>
  <si>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</si>
  <si>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</si>
  <si>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</si>
  <si>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</si>
  <si>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</si>
  <si>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</si>
  <si>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</si>
  <si>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</si>
  <si>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</si>
  <si>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</si>
  <si>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</si>
  <si>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</si>
  <si>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</si>
  <si>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</si>
  <si>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</si>
  <si>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</si>
  <si>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</si>
  <si>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</si>
  <si>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</si>
  <si>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</si>
  <si>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</si>
  <si>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</si>
  <si>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</si>
  <si>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</si>
  <si>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</si>
  <si>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</si>
  <si>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</si>
  <si>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</si>
  <si>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</si>
  <si>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</si>
  <si>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</si>
  <si>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</si>
  <si>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</si>
  <si>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</si>
  <si>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</si>
  <si>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</si>
  <si>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</si>
  <si>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</si>
  <si>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</si>
  <si>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</si>
  <si>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</si>
  <si>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</si>
  <si>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</si>
  <si>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</si>
  <si>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</si>
  <si>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</si>
  <si>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</si>
  <si>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</si>
  <si>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</si>
  <si>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</si>
  <si>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</si>
  <si>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</si>
  <si>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</si>
  <si>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</si>
  <si>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</si>
  <si>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</si>
  <si>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</si>
  <si>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</si>
  <si>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</si>
  <si>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</si>
  <si>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</si>
  <si>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</si>
  <si>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</si>
  <si>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</si>
  <si>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</si>
  <si>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</si>
  <si>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</si>
  <si>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</si>
  <si>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</si>
  <si>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</si>
  <si>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</si>
  <si>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</si>
  <si>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</si>
  <si>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</si>
  <si>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</si>
  <si>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</si>
  <si>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</si>
  <si>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</si>
  <si>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</si>
  <si>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</si>
  <si>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</si>
  <si>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</si>
  <si>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</si>
  <si>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</si>
  <si>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</si>
  <si>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</si>
  <si>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</si>
  <si>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</si>
  <si>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</si>
  <si>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</si>
  <si>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</si>
  <si>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</si>
  <si>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</si>
  <si>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</si>
  <si>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</si>
  <si>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</si>
  <si>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</si>
  <si>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</si>
  <si>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</si>
  <si>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</si>
  <si>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</si>
  <si>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</si>
  <si>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</si>
  <si>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</si>
  <si>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</si>
  <si>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</si>
  <si>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</si>
  <si>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</si>
  <si>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</si>
  <si>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</si>
  <si>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</si>
  <si>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</si>
  <si>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</si>
  <si>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</si>
  <si>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</si>
  <si>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</si>
  <si>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</si>
  <si>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</si>
  <si>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</si>
  <si>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</si>
  <si>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</si>
  <si>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</si>
  <si>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</si>
  <si>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</si>
  <si>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</si>
  <si>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</si>
  <si>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</si>
  <si>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</si>
  <si>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</si>
  <si>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</si>
  <si>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</si>
  <si>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</si>
  <si>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</si>
  <si>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</si>
  <si>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</si>
  <si>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</si>
  <si>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</si>
  <si>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</si>
  <si>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</si>
  <si>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</si>
  <si>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</si>
  <si>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</si>
  <si>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</si>
  <si>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</si>
  <si>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</si>
  <si>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</si>
  <si>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</si>
  <si>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</si>
  <si>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</si>
  <si>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</si>
  <si>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</si>
  <si>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</si>
  <si>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</si>
  <si>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</si>
  <si>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</si>
  <si>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</si>
  <si>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</si>
  <si>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</si>
  <si>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</si>
  <si>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</si>
  <si>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</si>
  <si>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</si>
  <si>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</si>
  <si>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</si>
  <si>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</si>
  <si>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</si>
  <si>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</si>
  <si>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</si>
  <si>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</si>
  <si>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</si>
  <si>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</si>
  <si>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</si>
  <si>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</si>
  <si>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</si>
  <si>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</si>
  <si>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</si>
  <si>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</si>
  <si>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</si>
  <si>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</si>
  <si>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</si>
  <si>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</si>
  <si>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</si>
  <si>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</si>
  <si>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</si>
  <si>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</si>
  <si>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</si>
  <si>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</si>
  <si>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</si>
  <si>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</si>
  <si>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</si>
  <si>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</si>
  <si>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</si>
  <si>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</si>
  <si>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</si>
  <si>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</si>
  <si>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</si>
  <si>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</si>
  <si>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</si>
  <si>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</si>
  <si>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</si>
  <si>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</si>
  <si>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</si>
  <si>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</si>
  <si>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</si>
  <si>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</si>
  <si>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</si>
  <si>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</si>
  <si>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</si>
  <si>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</si>
  <si>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</si>
  <si>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</si>
  <si>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</si>
  <si>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</si>
  <si>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</si>
  <si>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</si>
  <si>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</si>
  <si>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</si>
  <si>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</si>
  <si>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</si>
  <si>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</si>
  <si>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</si>
  <si>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</si>
  <si>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</si>
  <si>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</si>
  <si>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</si>
  <si>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</si>
  <si>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</si>
  <si>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</si>
  <si>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</si>
  <si>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</si>
  <si>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</si>
  <si>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</si>
  <si>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</si>
  <si>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</si>
  <si>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</si>
  <si>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</si>
  <si>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</si>
  <si>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</si>
  <si>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</si>
  <si>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</si>
  <si>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</si>
  <si>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</si>
  <si>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</si>
  <si>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</si>
  <si>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</si>
  <si>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</si>
  <si>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</si>
  <si>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</si>
  <si>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</si>
  <si>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</si>
  <si>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</si>
  <si>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</si>
  <si>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</si>
  <si>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</si>
  <si>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</si>
  <si>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</si>
  <si>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</si>
  <si>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</si>
  <si>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</si>
  <si>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</si>
  <si>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</si>
  <si>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</si>
  <si>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</si>
  <si>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</si>
  <si>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</si>
  <si>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</si>
  <si>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</si>
  <si>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</si>
  <si>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</si>
  <si>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</si>
  <si>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</si>
  <si>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</si>
  <si>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</si>
  <si>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</si>
  <si>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</si>
  <si>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</si>
  <si>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</si>
  <si>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</si>
  <si>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</si>
  <si>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</si>
  <si>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</si>
  <si>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</si>
  <si>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</si>
  <si>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</si>
  <si>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</si>
  <si>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</si>
  <si>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</si>
  <si>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</si>
  <si>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</si>
  <si>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</si>
  <si>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</si>
  <si>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</si>
  <si>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</si>
  <si>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</si>
  <si>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</si>
  <si>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</si>
  <si>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</si>
  <si>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</si>
  <si>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</si>
  <si>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</si>
  <si>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</si>
  <si>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</si>
  <si>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</si>
  <si>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</si>
  <si>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</si>
  <si>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</si>
  <si>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</si>
  <si>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</si>
  <si>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</si>
  <si>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</si>
  <si>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</si>
  <si>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</si>
  <si>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</si>
  <si>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</si>
  <si>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</si>
  <si>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</si>
  <si>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</si>
  <si>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</si>
  <si>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</si>
  <si>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</si>
  <si>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</si>
  <si>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</si>
  <si>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</si>
  <si>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</si>
  <si>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</si>
  <si>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</si>
  <si>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</si>
  <si>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</si>
  <si>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</si>
  <si>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</si>
  <si>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</si>
  <si>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</si>
  <si>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</si>
  <si>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</si>
  <si>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</si>
  <si>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</si>
  <si>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</si>
  <si>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</si>
  <si>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</si>
  <si>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</si>
  <si>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</si>
  <si>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</si>
  <si>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</si>
  <si>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</si>
  <si>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</si>
  <si>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</si>
  <si>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</si>
  <si>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</si>
  <si>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</si>
  <si>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</si>
  <si>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</si>
  <si>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</si>
  <si>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</si>
  <si>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</si>
  <si>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</si>
  <si>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</si>
  <si>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</si>
  <si>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</si>
  <si>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</si>
  <si>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</si>
  <si>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</si>
  <si>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</si>
  <si>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</si>
  <si>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</si>
  <si>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</si>
  <si>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</si>
  <si>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</si>
  <si>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</si>
  <si>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</si>
  <si>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</si>
  <si>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</si>
  <si>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</si>
  <si>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</si>
  <si>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</si>
  <si>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</si>
  <si>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</si>
  <si>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</si>
  <si>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</si>
  <si>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</si>
  <si>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</si>
  <si>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</si>
  <si>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</si>
  <si>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</si>
  <si>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</si>
  <si>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</si>
  <si>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</si>
  <si>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</si>
  <si>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</si>
  <si>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</si>
  <si>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</si>
  <si>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</si>
  <si>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</si>
  <si>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</si>
  <si>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</si>
  <si>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</si>
  <si>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</si>
  <si>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</si>
  <si>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</si>
  <si>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</si>
  <si>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</si>
  <si>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</si>
  <si>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</si>
  <si>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</si>
  <si>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</si>
  <si>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</si>
  <si>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</si>
  <si>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</si>
  <si>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</si>
  <si>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</si>
  <si>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</si>
  <si>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</si>
  <si>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</si>
  <si>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</si>
  <si>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</si>
  <si>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</si>
  <si>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</si>
  <si>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</si>
  <si>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</si>
  <si>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</si>
  <si>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</si>
  <si>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</si>
  <si>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</si>
  <si>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</si>
  <si>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</si>
  <si>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</si>
  <si>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</si>
  <si>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</si>
  <si>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</si>
  <si>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</si>
  <si>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</si>
  <si>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</si>
  <si>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</si>
  <si>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</si>
  <si>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</si>
  <si>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</si>
  <si>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</si>
  <si>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</si>
  <si>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</si>
  <si>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</si>
  <si>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</si>
  <si>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</si>
  <si>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</si>
  <si>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</si>
  <si>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</si>
  <si>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</si>
  <si>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</si>
  <si>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</si>
  <si>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</si>
  <si>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</si>
  <si>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</si>
  <si>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</si>
  <si>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</si>
  <si>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</si>
  <si>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</si>
  <si>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</si>
  <si>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</si>
  <si>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</si>
  <si>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</si>
  <si>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</si>
  <si>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</si>
  <si>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</si>
  <si>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</si>
  <si>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</si>
  <si>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</si>
  <si>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</si>
  <si>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</si>
  <si>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</si>
  <si>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</si>
  <si>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</si>
  <si>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</si>
  <si>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</si>
  <si>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</si>
  <si>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</si>
  <si>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</si>
  <si>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</si>
  <si>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</si>
  <si>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</si>
  <si>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</si>
  <si>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</si>
  <si>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</si>
  <si>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</si>
  <si>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</si>
  <si>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</si>
  <si>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</si>
  <si>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</si>
  <si>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</si>
  <si>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</si>
  <si>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</si>
  <si>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</si>
  <si>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</si>
  <si>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</si>
  <si>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</si>
  <si>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</si>
  <si>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</si>
  <si>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</si>
  <si>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</si>
  <si>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</si>
  <si>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</si>
  <si>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</si>
  <si>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</si>
  <si>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</si>
  <si>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</si>
  <si>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</si>
  <si>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</si>
  <si>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</si>
  <si>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</si>
  <si>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</si>
  <si>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</si>
  <si>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</si>
  <si>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</si>
  <si>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</si>
  <si>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</si>
  <si>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</si>
  <si>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</si>
  <si>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</si>
  <si>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</si>
  <si>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</si>
  <si>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</si>
  <si>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</si>
  <si>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</si>
  <si>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</si>
  <si>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</si>
  <si>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</si>
  <si>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</si>
  <si>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</si>
  <si>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</si>
  <si>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</si>
  <si>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</si>
  <si>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</si>
  <si>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</si>
  <si>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</si>
  <si>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</si>
  <si>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</si>
  <si>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</si>
  <si>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</si>
  <si>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</si>
  <si>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</si>
  <si>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</si>
  <si>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</si>
  <si>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</si>
  <si>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</si>
  <si>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</si>
  <si>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</si>
  <si>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</si>
  <si>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</si>
  <si>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</si>
  <si>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</si>
  <si>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</si>
  <si>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</si>
  <si>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</si>
  <si>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</si>
  <si>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</si>
  <si>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</si>
  <si>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</si>
  <si>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</si>
  <si>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</si>
  <si>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</si>
  <si>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</si>
  <si>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</si>
  <si>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</si>
  <si>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</si>
  <si>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</si>
  <si>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</si>
  <si>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</si>
  <si>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</si>
  <si>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</si>
  <si>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</si>
  <si>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</si>
  <si>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</si>
  <si>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</si>
  <si>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</si>
  <si>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</si>
  <si>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</si>
  <si>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</si>
  <si>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</si>
  <si>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</si>
  <si>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</si>
  <si>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</si>
  <si>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</si>
  <si>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</si>
  <si>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</si>
  <si>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</si>
  <si>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</si>
  <si>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</si>
  <si>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</si>
  <si>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</si>
  <si>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</si>
  <si>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</si>
  <si>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</si>
  <si>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</si>
  <si>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</si>
  <si>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</si>
  <si>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</si>
  <si>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</si>
  <si>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</si>
  <si>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</si>
  <si>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</si>
  <si>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</si>
  <si>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</si>
  <si>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</si>
  <si>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</si>
  <si>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</si>
  <si>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</si>
  <si>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</si>
  <si>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</si>
  <si>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</si>
  <si>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</si>
  <si>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</si>
  <si>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</si>
  <si>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</si>
  <si>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</si>
  <si>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</si>
  <si>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</si>
  <si>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</si>
  <si>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</si>
  <si>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</si>
  <si>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</si>
  <si>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</si>
  <si>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</si>
  <si>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</si>
  <si>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</si>
  <si>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</si>
  <si>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</si>
  <si>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</si>
  <si>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</si>
  <si>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</si>
  <si>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</si>
  <si>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</si>
  <si>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</si>
  <si>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</si>
  <si>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</si>
  <si>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</si>
  <si>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</si>
  <si>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</si>
  <si>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</si>
  <si>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</si>
  <si>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</si>
  <si>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</si>
  <si>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</si>
  <si>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</si>
  <si>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</si>
  <si>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</si>
  <si>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</si>
  <si>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</si>
  <si>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</si>
  <si>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</si>
  <si>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</si>
  <si>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</si>
  <si>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</si>
  <si>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</si>
  <si>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</si>
  <si>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</si>
  <si>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</si>
  <si>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</si>
  <si>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</si>
  <si>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</si>
  <si>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</si>
  <si>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</si>
  <si>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</si>
  <si>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</si>
  <si>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</si>
  <si>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</si>
  <si>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</si>
  <si>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</si>
  <si>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</si>
  <si>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</si>
  <si>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</si>
  <si>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</si>
  <si>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</si>
  <si>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</si>
  <si>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</si>
  <si>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</si>
  <si>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</si>
  <si>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</si>
  <si>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</si>
  <si>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</si>
  <si>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</si>
  <si>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</si>
  <si>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</si>
  <si>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</si>
  <si>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</si>
  <si>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</si>
  <si>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</si>
  <si>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</si>
  <si>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</si>
  <si>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</si>
  <si>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</si>
  <si>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</si>
  <si>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</si>
  <si>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</si>
  <si>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</si>
  <si>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</si>
  <si>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</si>
  <si>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</si>
  <si>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</si>
  <si>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</si>
  <si>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</si>
  <si>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</si>
  <si>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</si>
  <si>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</si>
  <si>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</si>
  <si>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</si>
  <si>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</si>
  <si>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</si>
  <si>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</si>
  <si>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</si>
  <si>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</si>
  <si>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</si>
  <si>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</si>
  <si>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</si>
  <si>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</si>
  <si>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</si>
  <si>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</si>
  <si>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</si>
  <si>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</si>
  <si>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</si>
  <si>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</si>
  <si>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</si>
  <si>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</si>
  <si>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</si>
  <si>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</si>
  <si>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</si>
  <si>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</si>
  <si>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</si>
  <si>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</si>
  <si>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</si>
  <si>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</si>
  <si>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</si>
  <si>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</si>
  <si>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</si>
  <si>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</si>
  <si>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</si>
  <si>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</si>
  <si>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</si>
  <si>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</si>
  <si>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</si>
  <si>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</si>
  <si>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</si>
  <si>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</si>
  <si>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</si>
  <si>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</si>
  <si>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</si>
  <si>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</si>
  <si>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</si>
  <si>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</si>
  <si>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</si>
  <si>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</si>
  <si>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</si>
  <si>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</si>
  <si>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</si>
  <si>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</si>
  <si>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</si>
  <si>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</si>
  <si>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</si>
  <si>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</si>
  <si>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</si>
  <si>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</si>
  <si>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</si>
  <si>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</si>
  <si>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</si>
  <si>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</si>
  <si>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</si>
  <si>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</si>
  <si>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</si>
  <si>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</si>
  <si>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</si>
  <si>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</si>
  <si>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</si>
  <si>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</si>
  <si>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</si>
  <si>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</si>
  <si>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</si>
  <si>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</si>
  <si>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</si>
  <si>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</si>
  <si>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</si>
  <si>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</si>
  <si>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</si>
  <si>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</si>
  <si>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</si>
  <si>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</si>
  <si>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</si>
  <si>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</si>
  <si>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</si>
  <si>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</si>
  <si>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</si>
  <si>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</si>
  <si>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</si>
  <si>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</si>
  <si>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</si>
  <si>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</si>
  <si>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</si>
  <si>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</si>
  <si>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</si>
  <si>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</si>
  <si>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</si>
  <si>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</si>
  <si>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</si>
  <si>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</si>
  <si>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</si>
  <si>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</si>
  <si>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</si>
  <si>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</si>
  <si>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</si>
  <si>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</si>
  <si>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</si>
  <si>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</si>
  <si>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</si>
  <si>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</si>
  <si>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</si>
  <si>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</si>
  <si>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</si>
  <si>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</si>
  <si>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</si>
  <si>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</si>
  <si>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</si>
  <si>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</si>
  <si>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</si>
  <si>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</si>
  <si>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</si>
  <si>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</si>
  <si>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</si>
  <si>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</si>
  <si>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</si>
  <si>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</si>
  <si>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</si>
  <si>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</si>
  <si>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</si>
  <si>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</si>
  <si>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</si>
  <si>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</si>
  <si>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</si>
  <si>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</si>
  <si>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</si>
  <si>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</si>
  <si>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</si>
  <si>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</si>
  <si>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</si>
  <si>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</si>
  <si>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</si>
  <si>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</si>
  <si>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</si>
  <si>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</si>
  <si>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</si>
  <si>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</si>
  <si>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</si>
  <si>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</si>
  <si>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</si>
  <si>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</si>
  <si>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</si>
  <si>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</si>
  <si>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</si>
  <si>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</si>
  <si>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</si>
  <si>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</si>
  <si>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</si>
  <si>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</si>
  <si>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</si>
  <si>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</si>
  <si>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</si>
  <si>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</si>
  <si>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</si>
  <si>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</si>
  <si>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</si>
  <si>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</si>
  <si>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</si>
  <si>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</si>
  <si>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</si>
  <si>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</si>
  <si>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</si>
  <si>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</si>
  <si>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</si>
  <si>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</si>
  <si>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</si>
  <si>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</si>
  <si>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</si>
  <si>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</si>
  <si>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</si>
  <si>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</si>
  <si>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</si>
  <si>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</si>
  <si>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</si>
  <si>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</si>
  <si>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</si>
  <si>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</si>
  <si>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</si>
  <si>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</si>
  <si>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</si>
  <si>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</si>
  <si>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</si>
  <si>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</si>
  <si>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</si>
  <si>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</si>
  <si>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</si>
  <si>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</si>
  <si>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</si>
  <si>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</si>
  <si>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</si>
  <si>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</si>
  <si>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</si>
  <si>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</si>
  <si>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</si>
  <si>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</si>
  <si>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</si>
  <si>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</si>
  <si>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</si>
  <si>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</si>
  <si>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</si>
  <si>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</si>
  <si>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</si>
  <si>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</si>
  <si>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</si>
  <si>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</si>
  <si>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</si>
  <si>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</si>
  <si>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</si>
  <si>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</si>
  <si>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</si>
  <si>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</si>
  <si>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</si>
  <si>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</si>
  <si>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</si>
  <si>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</si>
  <si>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</si>
  <si>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</si>
  <si>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</si>
  <si>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</si>
  <si>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</si>
  <si>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</si>
  <si>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</si>
  <si>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</si>
  <si>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</si>
  <si>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</si>
  <si>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</si>
  <si>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</si>
  <si>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</si>
  <si>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</si>
  <si>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</si>
  <si>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</si>
  <si>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</si>
  <si>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</si>
  <si>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</si>
  <si>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</si>
  <si>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</si>
  <si>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</si>
  <si>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</si>
  <si>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</si>
  <si>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</si>
  <si>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</si>
  <si>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</si>
  <si>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</si>
  <si>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</si>
  <si>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</si>
  <si>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</si>
  <si>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</si>
  <si>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</si>
  <si>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</si>
  <si>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</si>
  <si>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</si>
  <si>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</si>
  <si>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</si>
  <si>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</si>
  <si>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</si>
  <si>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</si>
  <si>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</si>
  <si>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</si>
  <si>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</si>
  <si>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</si>
  <si>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</si>
  <si>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</si>
  <si>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</si>
  <si>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</si>
  <si>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</si>
  <si>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</si>
  <si>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</si>
  <si>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</si>
  <si>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</si>
  <si>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</si>
  <si>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</si>
  <si>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</si>
  <si>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</si>
  <si>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</si>
  <si>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</si>
  <si>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</si>
  <si>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</si>
  <si>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</si>
  <si>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</si>
  <si>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</si>
  <si>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</si>
  <si>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</si>
  <si>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</si>
  <si>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</si>
  <si>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</si>
  <si>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</si>
  <si>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</si>
  <si>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</si>
  <si>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</si>
  <si>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</si>
  <si>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</si>
  <si>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</si>
  <si>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</si>
  <si>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</si>
  <si>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</si>
  <si>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</si>
  <si>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</si>
  <si>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</si>
  <si>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</si>
  <si>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</si>
  <si>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</si>
  <si>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</si>
  <si>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</si>
  <si>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</si>
  <si>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</si>
  <si>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</si>
  <si>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</si>
  <si>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</si>
  <si>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</si>
  <si>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</si>
  <si>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</si>
  <si>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</si>
  <si>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</si>
  <si>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</si>
  <si>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</si>
  <si>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</si>
  <si>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</si>
  <si>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</si>
  <si>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</si>
  <si>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</si>
  <si>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</si>
  <si>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</si>
  <si>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</si>
  <si>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</si>
  <si>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</si>
  <si>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</si>
  <si>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</si>
  <si>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</si>
  <si>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</si>
  <si>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</si>
  <si>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</si>
  <si>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</si>
  <si>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</si>
  <si>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</si>
  <si>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</si>
  <si>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</si>
  <si>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</si>
  <si>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</si>
  <si>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</si>
  <si>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</si>
  <si>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</si>
  <si>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</si>
  <si>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</si>
  <si>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</si>
  <si>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</si>
  <si>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</si>
  <si>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</si>
  <si>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</si>
  <si>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</si>
  <si>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</si>
  <si>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</si>
  <si>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</si>
  <si>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</si>
  <si>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</si>
  <si>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</si>
  <si>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</si>
  <si>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</si>
  <si>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</si>
  <si>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</si>
  <si>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</si>
  <si>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</si>
  <si>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</si>
  <si>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</si>
  <si>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</si>
  <si>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</si>
  <si>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</si>
  <si>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</si>
  <si>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</si>
  <si>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</si>
  <si>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</si>
  <si>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</si>
  <si>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</si>
  <si>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</si>
  <si>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</si>
  <si>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</si>
  <si>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</si>
  <si>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</si>
  <si>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</si>
  <si>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</si>
  <si>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</si>
  <si>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</si>
  <si>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</si>
  <si>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</si>
  <si>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</si>
  <si>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</si>
  <si>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</si>
  <si>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</si>
  <si>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</si>
  <si>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</si>
  <si>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</si>
  <si>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</si>
  <si>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</si>
  <si>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</si>
  <si>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</si>
  <si>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</si>
  <si>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</si>
  <si>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</si>
  <si>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</si>
  <si>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</si>
  <si>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</si>
  <si>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</si>
  <si>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</si>
  <si>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</si>
  <si>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</si>
  <si>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</si>
  <si>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</si>
  <si>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</si>
  <si>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</si>
  <si>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</si>
  <si>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</si>
  <si>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</si>
  <si>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</si>
  <si>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</si>
  <si>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</si>
  <si>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</si>
  <si>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</si>
  <si>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</si>
  <si>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</si>
  <si>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</si>
  <si>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</si>
  <si>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</si>
  <si>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</si>
  <si>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</si>
  <si>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</si>
  <si>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</si>
  <si>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</si>
  <si>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</si>
  <si>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</si>
  <si>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</si>
  <si>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</si>
  <si>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</si>
  <si>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</si>
  <si>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</si>
  <si>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</si>
  <si>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</si>
  <si>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</si>
  <si>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</si>
  <si>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</si>
  <si>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</si>
  <si>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</si>
  <si>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</si>
  <si>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</si>
  <si>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</si>
  <si>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</si>
  <si>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</si>
  <si>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</si>
  <si>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</si>
  <si>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</si>
  <si>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</si>
  <si>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</si>
  <si>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</si>
  <si>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</si>
  <si>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</si>
  <si>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</si>
  <si>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</si>
  <si>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</si>
  <si>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</si>
  <si>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</si>
  <si>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</si>
  <si>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</si>
  <si>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</si>
  <si>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</si>
  <si>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</si>
  <si>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</si>
  <si>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</si>
  <si>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</si>
  <si>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</si>
  <si>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</si>
  <si>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</si>
  <si>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</si>
  <si>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</si>
  <si>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</si>
  <si>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</si>
  <si>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</si>
  <si>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</si>
  <si>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</si>
  <si>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</si>
  <si>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</si>
  <si>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</si>
  <si>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</si>
  <si>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</si>
  <si>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</si>
  <si>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</si>
  <si>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</si>
  <si>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</si>
  <si>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</si>
  <si>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</si>
  <si>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</si>
  <si>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</si>
  <si>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</si>
  <si>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</si>
  <si>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</si>
  <si>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</si>
  <si>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</si>
  <si>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</si>
  <si>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</si>
  <si>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</si>
  <si>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</si>
  <si>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</si>
  <si>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</si>
  <si>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</si>
  <si>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</si>
  <si>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</si>
  <si>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</si>
  <si>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</si>
  <si>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</si>
  <si>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</si>
  <si>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</si>
  <si>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</si>
  <si>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</si>
  <si>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</si>
  <si>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</si>
  <si>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</si>
  <si>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</si>
  <si>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</si>
  <si>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</si>
  <si>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</si>
  <si>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</si>
  <si>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</si>
  <si>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</si>
  <si>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</si>
  <si>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</si>
  <si>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</si>
  <si>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</si>
  <si>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</si>
  <si>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</si>
  <si>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</si>
  <si>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</si>
  <si>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</si>
  <si>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</si>
  <si>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</si>
  <si>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</si>
  <si>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</si>
  <si>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</si>
  <si>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</si>
  <si>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</si>
  <si>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</si>
  <si>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</si>
  <si>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</si>
  <si>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</si>
  <si>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</si>
  <si>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</si>
  <si>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</si>
  <si>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</si>
  <si>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</si>
  <si>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</si>
  <si>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</si>
  <si>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</si>
  <si>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</si>
  <si>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</si>
  <si>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</si>
  <si>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</si>
  <si>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</si>
  <si>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</si>
  <si>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</si>
  <si>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</si>
  <si>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</si>
  <si>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</si>
  <si>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</si>
  <si>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</si>
  <si>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</si>
  <si>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</si>
  <si>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</si>
  <si>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</si>
  <si>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</si>
  <si>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</si>
  <si>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</si>
  <si>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</si>
  <si>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</si>
  <si>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</si>
  <si>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</si>
  <si>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</si>
  <si>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</si>
  <si>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</si>
  <si>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</si>
  <si>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</si>
  <si>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</si>
  <si>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</si>
  <si>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</si>
  <si>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</si>
  <si>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</si>
  <si>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</si>
  <si>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</si>
  <si>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</si>
  <si>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</si>
  <si>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</si>
  <si>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</si>
  <si>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</si>
  <si>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</si>
  <si>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</si>
  <si>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</si>
  <si>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</si>
  <si>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</si>
  <si>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</si>
  <si>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</si>
  <si>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</si>
  <si>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</si>
  <si>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</si>
  <si>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</si>
  <si>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</si>
  <si>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</si>
  <si>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</si>
  <si>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</si>
  <si>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</si>
  <si>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</si>
  <si>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</si>
  <si>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</si>
  <si>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</si>
  <si>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</si>
  <si>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</si>
  <si>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</si>
  <si>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</si>
  <si>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</si>
  <si>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</si>
  <si>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</si>
  <si>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</si>
  <si>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</si>
  <si>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</si>
  <si>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</si>
  <si>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</si>
  <si>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</si>
  <si>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</si>
  <si>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</si>
  <si>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</si>
  <si>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</si>
  <si>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</si>
  <si>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</si>
  <si>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</si>
  <si>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</si>
  <si>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</si>
  <si>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</si>
  <si>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</si>
  <si>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</si>
  <si>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</si>
  <si>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</si>
  <si>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</si>
  <si>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</si>
  <si>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</si>
  <si>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</si>
  <si>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</si>
  <si>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</si>
  <si>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</si>
  <si>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</si>
  <si>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</si>
  <si>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</si>
  <si>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</si>
  <si>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</si>
  <si>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</si>
  <si>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</si>
  <si>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</si>
  <si>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</si>
  <si>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</si>
  <si>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</si>
  <si>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</si>
  <si>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</si>
  <si>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</si>
  <si>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</si>
  <si>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</si>
  <si>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</si>
  <si>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</si>
  <si>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</si>
  <si>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</si>
  <si>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</si>
  <si>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</si>
  <si>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</si>
  <si>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</si>
  <si>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</si>
  <si>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</si>
  <si>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</si>
  <si>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</si>
  <si>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</si>
  <si>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</si>
  <si>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</si>
  <si>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</si>
  <si>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</si>
  <si>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</si>
  <si>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</si>
  <si>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</si>
  <si>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</si>
  <si>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</si>
  <si>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</si>
  <si>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</si>
  <si>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</si>
  <si>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</si>
  <si>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</si>
  <si>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</si>
  <si>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</si>
  <si>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</si>
  <si>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</si>
  <si>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</si>
  <si>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</si>
  <si>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</si>
  <si>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</si>
  <si>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</si>
  <si>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</si>
  <si>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</si>
  <si>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</si>
  <si>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</si>
  <si>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</si>
  <si>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</si>
  <si>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</si>
  <si>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</si>
  <si>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</si>
  <si>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</si>
  <si>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</si>
  <si>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</si>
  <si>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</si>
  <si>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</si>
  <si>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</si>
  <si>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</si>
  <si>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</si>
  <si>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</si>
  <si>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</si>
  <si>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</si>
  <si>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</si>
  <si>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</si>
  <si>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</si>
  <si>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</si>
  <si>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</si>
  <si>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</si>
  <si>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</si>
  <si>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</si>
  <si>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</si>
  <si>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</si>
  <si>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</si>
  <si>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</si>
  <si>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</si>
  <si>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</si>
  <si>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</si>
  <si>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</si>
  <si>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</si>
  <si>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</si>
  <si>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</si>
  <si>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</si>
  <si>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</si>
  <si>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</si>
  <si>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</si>
  <si>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</si>
  <si>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</si>
  <si>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</si>
  <si>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</si>
  <si>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</si>
  <si>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</si>
  <si>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</si>
  <si>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</si>
  <si>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</si>
  <si>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</si>
  <si>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</si>
  <si>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</si>
  <si>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</si>
  <si>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</si>
  <si>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</si>
  <si>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</si>
  <si>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</si>
  <si>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</si>
  <si>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</si>
  <si>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</si>
  <si>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</si>
  <si>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</si>
  <si>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</si>
  <si>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</si>
  <si>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</si>
  <si>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</si>
  <si>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</si>
  <si>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</si>
  <si>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</si>
  <si>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</si>
  <si>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</si>
  <si>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</si>
  <si>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</si>
  <si>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</si>
  <si>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</si>
  <si>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</si>
  <si>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</si>
  <si>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</si>
  <si>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</si>
  <si>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</si>
  <si>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</si>
  <si>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</si>
  <si>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</si>
  <si>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</si>
  <si>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</si>
  <si>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</si>
  <si>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</si>
  <si>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</si>
  <si>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</si>
  <si>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</si>
  <si>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</si>
  <si>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</si>
  <si>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</si>
  <si>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</si>
  <si>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</si>
  <si>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</si>
  <si>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</si>
  <si>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</si>
  <si>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</si>
  <si>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</si>
  <si>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</si>
  <si>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</si>
  <si>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</si>
  <si>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</si>
  <si>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</si>
  <si>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</si>
  <si>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</si>
  <si>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</si>
  <si>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</si>
  <si>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</si>
  <si>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</si>
  <si>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</si>
  <si>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</si>
  <si>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</si>
  <si>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</si>
  <si>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</si>
  <si>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</si>
  <si>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</si>
  <si>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</si>
  <si>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</si>
  <si>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</si>
  <si>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</si>
  <si>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</si>
  <si>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</si>
  <si>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</si>
  <si>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</si>
  <si>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</si>
  <si>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</si>
  <si>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</si>
  <si>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</si>
  <si>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</si>
  <si>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</si>
  <si>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</si>
  <si>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</si>
  <si>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</si>
  <si>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</si>
  <si>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</si>
  <si>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</si>
  <si>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</si>
  <si>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</si>
  <si>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</si>
  <si>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</si>
  <si>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</si>
  <si>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</si>
  <si>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</si>
  <si>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</si>
  <si>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</si>
  <si>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</si>
  <si>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</si>
  <si>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</si>
  <si>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</si>
  <si>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</si>
  <si>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</si>
  <si>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</si>
  <si>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</si>
  <si>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</si>
  <si>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</si>
  <si>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</si>
  <si>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</si>
  <si>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</si>
  <si>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</si>
  <si>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</si>
  <si>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</si>
  <si>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</si>
  <si>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</si>
  <si>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</si>
  <si>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</si>
  <si>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</si>
  <si>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</si>
  <si>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</si>
  <si>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</si>
  <si>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</si>
  <si>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</si>
  <si>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</si>
  <si>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</si>
  <si>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</si>
  <si>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</si>
  <si>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</si>
  <si>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</si>
  <si>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</si>
  <si>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</si>
  <si>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</si>
  <si>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</si>
  <si>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</si>
  <si>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</si>
  <si>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</si>
  <si>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</si>
  <si>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</si>
  <si>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</si>
  <si>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</si>
  <si>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</si>
  <si>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</si>
  <si>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</si>
  <si>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</si>
  <si>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</si>
  <si>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</si>
  <si>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</si>
  <si>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</si>
  <si>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</si>
  <si>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</si>
  <si>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</si>
  <si>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</si>
  <si>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</si>
  <si>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</si>
  <si>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</si>
  <si>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</si>
  <si>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</si>
  <si>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</si>
  <si>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</si>
  <si>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</si>
  <si>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</si>
  <si>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</si>
  <si>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</si>
  <si>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</si>
  <si>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</si>
  <si>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</si>
  <si>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</si>
  <si>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</si>
  <si>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</si>
  <si>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</si>
  <si>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</si>
  <si>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</si>
  <si>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</si>
  <si>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</si>
  <si>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</si>
  <si>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</si>
  <si>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</si>
  <si>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</si>
  <si>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</si>
  <si>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</si>
  <si>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</si>
  <si>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</si>
  <si>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</si>
  <si>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</si>
  <si>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</si>
  <si>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</si>
  <si>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</si>
  <si>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</si>
  <si>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</si>
  <si>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</si>
  <si>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</si>
  <si>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</si>
  <si>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</si>
  <si>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</si>
  <si>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</si>
  <si>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</si>
  <si>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</si>
  <si>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</si>
  <si>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</si>
  <si>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</si>
  <si>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</si>
  <si>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</si>
  <si>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</si>
  <si>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</si>
  <si>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</si>
  <si>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</si>
  <si>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</si>
  <si>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</si>
  <si>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</si>
  <si>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</si>
  <si>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</si>
  <si>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</si>
  <si>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</si>
  <si>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</si>
  <si>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</si>
  <si>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</si>
  <si>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</si>
  <si>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</si>
  <si>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</si>
  <si>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</si>
  <si>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</si>
  <si>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</si>
  <si>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</si>
  <si>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</si>
  <si>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</si>
  <si>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</si>
  <si>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</si>
  <si>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</si>
  <si>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</si>
  <si>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</si>
  <si>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</si>
  <si>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</si>
  <si>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</si>
  <si>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</si>
  <si>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</si>
  <si>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</si>
  <si>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</si>
  <si>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</si>
  <si>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</si>
  <si>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</si>
  <si>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</si>
  <si>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</si>
  <si>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</si>
  <si>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</si>
  <si>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</si>
  <si>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</si>
  <si>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</si>
  <si>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</si>
  <si>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</si>
  <si>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</si>
  <si>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</si>
  <si>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</si>
  <si>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</si>
  <si>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</si>
  <si>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</si>
  <si>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</si>
  <si>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</si>
  <si>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</si>
  <si>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</si>
  <si>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</si>
  <si>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</si>
  <si>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</si>
  <si>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</si>
  <si>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</si>
  <si>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</si>
  <si>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</si>
  <si>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</si>
  <si>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</si>
  <si>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</si>
  <si>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</si>
  <si>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</si>
  <si>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</si>
  <si>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</si>
  <si>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</si>
  <si>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</si>
  <si>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</si>
  <si>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</si>
  <si>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</si>
  <si>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</si>
  <si>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</si>
  <si>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</si>
  <si>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</si>
  <si>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</si>
  <si>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</si>
  <si>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</si>
  <si>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</si>
  <si>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</si>
  <si>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</si>
  <si>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</si>
  <si>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</si>
  <si>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</si>
  <si>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</si>
  <si>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</si>
  <si>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</si>
  <si>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</si>
  <si>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</si>
  <si>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</si>
  <si>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</si>
  <si>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</si>
  <si>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</si>
  <si>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</si>
  <si>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</si>
  <si>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</si>
  <si>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</si>
  <si>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</si>
  <si>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</si>
  <si>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</si>
  <si>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</si>
  <si>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</si>
  <si>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</si>
  <si>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</si>
  <si>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</si>
  <si>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</si>
  <si>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</si>
  <si>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</si>
  <si>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</si>
  <si>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</si>
  <si>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</si>
  <si>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</si>
  <si>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</si>
  <si>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</si>
  <si>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</si>
  <si>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</si>
  <si>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</si>
  <si>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</si>
  <si>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</si>
  <si>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</si>
  <si>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</si>
  <si>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</si>
  <si>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</si>
  <si>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</si>
  <si>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</si>
  <si>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</si>
  <si>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</si>
  <si>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</si>
  <si>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</si>
  <si>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</si>
  <si>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</si>
  <si>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</si>
  <si>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</si>
  <si>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</si>
  <si>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</si>
  <si>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</si>
  <si>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</si>
  <si>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</si>
  <si>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</si>
  <si>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</si>
  <si>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</si>
  <si>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</si>
  <si>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</si>
  <si>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</si>
  <si>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</si>
  <si>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</si>
  <si>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</si>
  <si>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</si>
  <si>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</si>
  <si>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</si>
  <si>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</si>
  <si>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</si>
  <si>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</si>
  <si>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</si>
  <si>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</si>
  <si>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</si>
  <si>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</si>
  <si>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</si>
  <si>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</si>
  <si>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</si>
  <si>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</si>
  <si>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</si>
  <si>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</si>
  <si>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</si>
  <si>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</si>
  <si>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</si>
  <si>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</si>
  <si>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</si>
  <si>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</si>
  <si>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</si>
  <si>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</si>
  <si>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</si>
  <si>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</si>
  <si>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</si>
  <si>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</si>
  <si>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</si>
  <si>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</si>
  <si>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</si>
  <si>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</si>
  <si>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</si>
  <si>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</si>
  <si>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</si>
  <si>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</si>
  <si>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</si>
  <si>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</si>
  <si>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</si>
  <si>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</si>
  <si>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</si>
  <si>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</si>
  <si>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</si>
  <si>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</si>
  <si>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</si>
  <si>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</si>
  <si>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</si>
  <si>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</si>
  <si>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</si>
  <si>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</si>
  <si>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</si>
  <si>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</si>
  <si>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</si>
  <si>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</si>
  <si>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</si>
  <si>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</si>
  <si>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</si>
  <si>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</si>
  <si>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</si>
  <si>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</si>
  <si>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</si>
  <si>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</si>
  <si>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</si>
  <si>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</si>
  <si>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</si>
  <si>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</si>
  <si>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</si>
  <si>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</si>
  <si>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</si>
  <si>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</si>
  <si>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</si>
  <si>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</si>
  <si>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</si>
  <si>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</si>
  <si>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</si>
  <si>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</si>
  <si>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</si>
  <si>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</si>
  <si>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</si>
  <si>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</si>
  <si>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</si>
  <si>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</si>
  <si>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</si>
  <si>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</si>
  <si>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</si>
  <si>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</si>
  <si>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</si>
  <si>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</si>
  <si>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</si>
  <si>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</si>
  <si>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</si>
  <si>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</si>
  <si>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</si>
  <si>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</si>
  <si>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</si>
  <si>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</si>
  <si>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</si>
  <si>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</si>
  <si>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</si>
  <si>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</si>
  <si>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</si>
  <si>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</si>
  <si>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</si>
  <si>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</si>
  <si>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</si>
  <si>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</si>
  <si>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</si>
  <si>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</si>
  <si>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</si>
  <si>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</si>
  <si>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</si>
  <si>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</si>
  <si>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</si>
  <si>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</si>
  <si>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</si>
  <si>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</si>
  <si>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</si>
  <si>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</si>
  <si>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</si>
  <si>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</si>
  <si>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</si>
  <si>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</si>
  <si>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</si>
  <si>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</si>
  <si>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</si>
  <si>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</si>
  <si>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</si>
  <si>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</si>
  <si>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</si>
  <si>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</si>
  <si>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</si>
  <si>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</si>
  <si>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</si>
  <si>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</si>
  <si>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</si>
  <si>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</si>
  <si>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</si>
  <si>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</si>
  <si>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</si>
  <si>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</si>
  <si>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</si>
  <si>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</si>
  <si>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</si>
  <si>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</si>
  <si>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</si>
  <si>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</si>
  <si>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</si>
  <si>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</si>
  <si>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</si>
  <si>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</si>
  <si>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</si>
  <si>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</si>
  <si>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</si>
  <si>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</si>
  <si>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</si>
  <si>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</si>
  <si>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</si>
  <si>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</si>
  <si>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</si>
  <si>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</si>
  <si>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</si>
  <si>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</si>
  <si>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</si>
  <si>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</si>
  <si>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</si>
  <si>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</si>
  <si>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</si>
  <si>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</si>
  <si>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</si>
  <si>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</si>
  <si>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</si>
  <si>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</si>
  <si>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</si>
  <si>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</si>
  <si>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</si>
  <si>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</si>
  <si>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</si>
  <si>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</si>
  <si>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</si>
  <si>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</si>
  <si>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</si>
  <si>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</si>
  <si>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</si>
  <si>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</si>
  <si>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</si>
  <si>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</si>
  <si>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</si>
  <si>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</si>
  <si>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</si>
  <si>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</si>
  <si>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</si>
  <si>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</si>
  <si>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</si>
  <si>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</si>
  <si>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</si>
  <si>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</si>
  <si>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</si>
  <si>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</si>
  <si>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</si>
  <si>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</si>
  <si>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</si>
  <si>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</si>
  <si>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</si>
  <si>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</si>
  <si>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</si>
  <si>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</si>
  <si>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</si>
  <si>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</si>
  <si>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</si>
  <si>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</si>
  <si>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</si>
  <si>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</si>
  <si>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</si>
  <si>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</si>
  <si>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</si>
  <si>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</si>
  <si>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</si>
  <si>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</si>
  <si>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</si>
  <si>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</si>
  <si>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</si>
  <si>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</si>
  <si>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</si>
  <si>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</si>
  <si>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</si>
  <si>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</si>
  <si>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</si>
  <si>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</si>
  <si>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</si>
  <si>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</si>
  <si>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</si>
  <si>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</si>
  <si>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</si>
  <si>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</si>
  <si>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</si>
  <si>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</si>
  <si>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</si>
  <si>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</si>
  <si>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</si>
  <si>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</si>
  <si>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</si>
  <si>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</si>
  <si>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</si>
  <si>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</si>
  <si>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</si>
  <si>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</si>
  <si>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</si>
  <si>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</si>
  <si>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</si>
  <si>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</si>
  <si>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</si>
  <si>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</si>
  <si>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</si>
  <si>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</si>
  <si>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</si>
  <si>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</si>
  <si>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</si>
  <si>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</si>
  <si>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</si>
  <si>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</si>
  <si>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</si>
  <si>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</si>
  <si>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</si>
  <si>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</si>
  <si>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</si>
  <si>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</si>
  <si>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</si>
  <si>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</si>
  <si>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</si>
  <si>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</si>
  <si>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</si>
  <si>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</si>
  <si>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</si>
  <si>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</si>
  <si>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</si>
  <si>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</si>
  <si>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</si>
  <si>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</si>
  <si>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</si>
  <si>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</si>
  <si>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</si>
  <si>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</si>
  <si>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</si>
  <si>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</si>
  <si>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</si>
  <si>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</si>
  <si>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</si>
  <si>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</si>
  <si>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</si>
  <si>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</si>
  <si>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</si>
  <si>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</si>
  <si>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</si>
  <si>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</si>
  <si>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</si>
  <si>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</si>
  <si>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</si>
  <si>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</si>
  <si>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</si>
  <si>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</si>
  <si>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</si>
  <si>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</si>
  <si>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</si>
  <si>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</si>
  <si>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</si>
  <si>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</si>
  <si>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</si>
  <si>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</si>
  <si>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</si>
  <si>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</si>
  <si>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</si>
  <si>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</si>
  <si>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</si>
  <si>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</si>
  <si>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</si>
  <si>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</si>
  <si>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</si>
  <si>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</si>
  <si>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</si>
  <si>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</si>
  <si>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</si>
  <si>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</si>
  <si>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</si>
  <si>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</si>
  <si>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</si>
  <si>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</si>
  <si>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</si>
  <si>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</si>
  <si>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</si>
  <si>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</si>
  <si>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</si>
  <si>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</si>
  <si>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</si>
  <si>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</si>
  <si>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</si>
  <si>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</si>
  <si>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</si>
  <si>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</si>
  <si>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</si>
  <si>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</si>
  <si>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</si>
  <si>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</si>
  <si>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</si>
  <si>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</si>
  <si>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</si>
  <si>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</si>
  <si>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</si>
  <si>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</si>
  <si>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</si>
  <si>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</si>
  <si>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</si>
  <si>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</si>
  <si>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</si>
  <si>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</si>
  <si>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</si>
  <si>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</si>
  <si>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</si>
  <si>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</si>
  <si>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</si>
  <si>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</si>
  <si>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</si>
  <si>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</si>
  <si>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</si>
  <si>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</si>
  <si>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</si>
  <si>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</si>
  <si>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</si>
  <si>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</si>
  <si>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</si>
  <si>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</si>
  <si>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</si>
  <si>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</si>
  <si>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</si>
  <si>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</si>
  <si>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</si>
  <si>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</si>
  <si>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</si>
  <si>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</si>
  <si>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</si>
  <si>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</si>
  <si>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</si>
  <si>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</si>
  <si>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</si>
  <si>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</si>
  <si>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</si>
  <si>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</si>
  <si>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</si>
  <si>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</si>
  <si>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</si>
  <si>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</si>
  <si>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</si>
  <si>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</si>
  <si>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</si>
  <si>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</si>
  <si>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</si>
  <si>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</si>
  <si>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</si>
  <si>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</si>
  <si>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</si>
  <si>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</si>
  <si>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</si>
  <si>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</si>
  <si>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</si>
  <si>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</si>
  <si>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</si>
  <si>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</si>
  <si>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</si>
  <si>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</si>
  <si>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</si>
  <si>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</si>
  <si>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</si>
  <si>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</si>
  <si>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</si>
  <si>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</si>
  <si>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</si>
  <si>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</si>
  <si>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</si>
  <si>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</si>
  <si>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</si>
  <si>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</si>
  <si>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</si>
  <si>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</si>
  <si>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</si>
  <si>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</si>
  <si>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</si>
  <si>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</si>
  <si>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</si>
  <si>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</si>
  <si>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</si>
  <si>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</si>
  <si>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</si>
  <si>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</si>
  <si>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</si>
  <si>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</si>
  <si>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</si>
  <si>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</si>
  <si>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</si>
  <si>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</si>
  <si>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</si>
  <si>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</si>
  <si>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</si>
  <si>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</si>
  <si>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</si>
  <si>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</si>
  <si>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</si>
  <si>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</si>
  <si>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</si>
  <si>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</si>
  <si>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</si>
  <si>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</si>
  <si>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</si>
  <si>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</si>
  <si>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</si>
  <si>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</si>
  <si>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</si>
  <si>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</si>
  <si>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</si>
  <si>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</si>
  <si>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</si>
  <si>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</si>
  <si>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</si>
  <si>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</si>
  <si>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</si>
  <si>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</si>
  <si>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</si>
  <si>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</si>
  <si>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</si>
  <si>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</si>
  <si>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</si>
  <si>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</si>
  <si>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</si>
  <si>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</si>
  <si>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</si>
  <si>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</si>
  <si>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</si>
  <si>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</si>
  <si>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</si>
  <si>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</si>
  <si>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</si>
  <si>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</si>
  <si>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</si>
  <si>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</si>
  <si>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</si>
  <si>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</si>
  <si>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</si>
  <si>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</si>
  <si>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</si>
  <si>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</si>
  <si>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</si>
  <si>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</si>
  <si>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</si>
  <si>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</si>
  <si>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</si>
  <si>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</si>
  <si>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</si>
  <si>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</si>
  <si>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</si>
  <si>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</si>
  <si>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</si>
  <si>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</si>
  <si>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</si>
  <si>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</si>
  <si>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</si>
  <si>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</si>
  <si>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</si>
  <si>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</si>
  <si>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</si>
  <si>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</si>
  <si>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</si>
  <si>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</si>
  <si>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</si>
  <si>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</si>
  <si>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</si>
  <si>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</si>
  <si>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</si>
  <si>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</si>
  <si>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</si>
  <si>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</si>
  <si>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</si>
  <si>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</si>
  <si>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</si>
  <si>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</si>
  <si>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</si>
  <si>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</si>
  <si>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</si>
  <si>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</si>
  <si>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</si>
  <si>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</si>
  <si>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</si>
  <si>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</si>
  <si>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</si>
  <si>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</si>
  <si>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</si>
  <si>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</si>
  <si>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</si>
  <si>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</si>
  <si>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</si>
  <si>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</si>
  <si>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</si>
  <si>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</si>
  <si>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</si>
  <si>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</si>
  <si>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</si>
  <si>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</si>
  <si>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</si>
  <si>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</si>
  <si>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</si>
  <si>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</si>
  <si>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</si>
  <si>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</si>
  <si>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</si>
  <si>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</si>
  <si>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</si>
  <si>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</si>
  <si>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</si>
  <si>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</si>
  <si>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</si>
  <si>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</si>
  <si>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</si>
  <si>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</si>
  <si>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</si>
  <si>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</si>
  <si>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</si>
  <si>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</si>
  <si>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</si>
  <si>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</si>
  <si>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</si>
  <si>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</si>
  <si>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</si>
  <si>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</si>
  <si>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</si>
  <si>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</si>
  <si>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</si>
  <si>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</si>
  <si>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</si>
  <si>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</si>
  <si>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</si>
  <si>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</si>
  <si>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</si>
  <si>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</si>
  <si>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</si>
  <si>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</si>
  <si>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</si>
  <si>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</si>
  <si>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</si>
  <si>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</si>
  <si>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</si>
  <si>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</si>
  <si>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</si>
  <si>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</si>
  <si>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</si>
  <si>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</si>
  <si>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</si>
  <si>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</si>
  <si>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</si>
  <si>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</si>
  <si>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</si>
  <si>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</si>
  <si>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</si>
  <si>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</si>
  <si>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</si>
  <si>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</si>
  <si>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</si>
  <si>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</si>
  <si>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</si>
  <si>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</si>
  <si>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</si>
  <si>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</si>
  <si>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</si>
  <si>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</si>
  <si>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</si>
  <si>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</si>
  <si>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</si>
  <si>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</si>
  <si>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</si>
  <si>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</si>
  <si>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</si>
  <si>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</si>
  <si>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</si>
  <si>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</si>
  <si>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</si>
  <si>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</si>
  <si>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</si>
  <si>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</si>
  <si>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</si>
  <si>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</si>
  <si>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</si>
  <si>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</si>
  <si>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</si>
  <si>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</si>
  <si>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</si>
  <si>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</si>
  <si>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</si>
  <si>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</si>
  <si>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</si>
  <si>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</si>
  <si>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</si>
  <si>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</si>
  <si>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</si>
  <si>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</si>
  <si>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</si>
  <si>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</si>
  <si>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</si>
  <si>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</si>
  <si>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</si>
  <si>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</si>
  <si>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</si>
  <si>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</si>
  <si>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</si>
  <si>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</si>
  <si>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</si>
  <si>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</si>
  <si>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</si>
  <si>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</si>
  <si>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</si>
  <si>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</si>
  <si>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</si>
  <si>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</si>
  <si>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</si>
  <si>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</si>
  <si>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</si>
  <si>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</si>
  <si>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</si>
  <si>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</si>
  <si>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</si>
  <si>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</si>
  <si>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</si>
  <si>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</si>
  <si>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</si>
  <si>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</si>
  <si>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</si>
  <si>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</si>
  <si>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</si>
  <si>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</si>
  <si>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</si>
  <si>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</si>
  <si>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</si>
  <si>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</si>
  <si>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</si>
  <si>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</si>
  <si>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</si>
  <si>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</si>
  <si>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</si>
  <si>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</si>
  <si>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</si>
  <si>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</si>
  <si>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</si>
  <si>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</si>
  <si>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</si>
  <si>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</si>
  <si>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</si>
  <si>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</si>
  <si>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</si>
  <si>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</si>
  <si>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</si>
  <si>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</si>
  <si>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</si>
  <si>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</si>
  <si>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</si>
  <si>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</si>
  <si>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</si>
  <si>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</si>
  <si>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</si>
  <si>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</si>
  <si>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</si>
  <si>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</si>
  <si>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</si>
  <si>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</si>
  <si>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</si>
  <si>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</si>
  <si>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</si>
  <si>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</si>
  <si>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</si>
  <si>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</si>
  <si>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</si>
  <si>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</si>
  <si>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</si>
  <si>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</si>
  <si>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</si>
  <si>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</si>
  <si>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</si>
  <si>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</si>
  <si>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</si>
  <si>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</si>
  <si>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</si>
  <si>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</si>
  <si>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</si>
  <si>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</si>
  <si>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</si>
  <si>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</si>
  <si>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</si>
  <si>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</si>
  <si>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</si>
  <si>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</si>
  <si>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</si>
  <si>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</si>
  <si>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</si>
  <si>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</si>
  <si>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</si>
  <si>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</si>
  <si>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</si>
  <si>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</si>
  <si>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</si>
  <si>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</si>
  <si>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</si>
  <si>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</si>
  <si>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</si>
  <si>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</si>
  <si>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</si>
  <si>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</si>
  <si>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</si>
  <si>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</si>
  <si>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</si>
  <si>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</si>
  <si>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</si>
  <si>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</si>
  <si>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</si>
  <si>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</si>
  <si>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</si>
  <si>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</si>
  <si>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</si>
  <si>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</si>
  <si>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</si>
  <si>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</si>
  <si>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</si>
  <si>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</si>
  <si>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</si>
  <si>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</si>
  <si>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</si>
  <si>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</si>
  <si>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</si>
  <si>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</si>
  <si>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</si>
  <si>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</si>
  <si>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</si>
  <si>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</si>
  <si>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</si>
  <si>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</si>
  <si>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</si>
  <si>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</si>
  <si>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</si>
  <si>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</si>
  <si>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</si>
  <si>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</si>
  <si>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</si>
  <si>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</si>
  <si>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</si>
  <si>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</si>
  <si>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</si>
  <si>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</si>
  <si>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</si>
  <si>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</si>
  <si>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</si>
  <si>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</si>
  <si>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</si>
  <si>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</si>
  <si>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</si>
  <si>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</si>
  <si>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</si>
  <si>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</si>
  <si>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</si>
  <si>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</si>
  <si>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</si>
  <si>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</si>
  <si>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</si>
  <si>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</si>
  <si>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</si>
  <si>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</si>
  <si>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</si>
  <si>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</si>
  <si>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</si>
  <si>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</si>
  <si>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</si>
  <si>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</si>
  <si>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</si>
  <si>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</si>
  <si>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</si>
  <si>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</si>
  <si>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</si>
  <si>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</si>
  <si>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</si>
  <si>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</si>
  <si>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</si>
  <si>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</si>
  <si>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</si>
  <si>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</si>
  <si>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</si>
  <si>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</si>
  <si>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</si>
  <si>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</si>
  <si>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</si>
  <si>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</si>
  <si>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</si>
  <si>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</si>
  <si>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</si>
  <si>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</si>
  <si>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</si>
  <si>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</si>
  <si>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</si>
  <si>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</si>
  <si>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</si>
  <si>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</si>
  <si>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</si>
  <si>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</si>
  <si>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</si>
  <si>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</si>
  <si>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</si>
  <si>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</si>
  <si>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</si>
  <si>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</si>
  <si>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</si>
  <si>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</si>
  <si>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</si>
  <si>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</si>
  <si>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</si>
  <si>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</si>
  <si>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</si>
  <si>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</si>
  <si>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</si>
  <si>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</si>
  <si>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</si>
  <si>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</si>
  <si>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</si>
  <si>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</si>
  <si>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</si>
  <si>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</si>
  <si>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</si>
  <si>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</si>
  <si>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</si>
  <si>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</si>
  <si>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</si>
  <si>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</si>
  <si>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</si>
  <si>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</si>
  <si>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</si>
  <si>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</si>
  <si>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</si>
  <si>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</si>
  <si>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</si>
  <si>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</si>
  <si>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</si>
  <si>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</si>
  <si>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</si>
  <si>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</si>
  <si>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</si>
  <si>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</si>
  <si>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</si>
  <si>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</si>
  <si>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</si>
  <si>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</si>
  <si>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</si>
  <si>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</si>
  <si>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</si>
  <si>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</si>
  <si>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</si>
  <si>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</si>
  <si>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</si>
  <si>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</si>
  <si>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</si>
  <si>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</si>
  <si>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</si>
  <si>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</si>
  <si>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</si>
  <si>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</si>
  <si>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</si>
  <si>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</si>
  <si>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</si>
  <si>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</si>
  <si>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</si>
  <si>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</si>
  <si>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</si>
  <si>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</si>
  <si>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</si>
  <si>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</si>
  <si>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</si>
  <si>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</si>
  <si>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</si>
  <si>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</si>
  <si>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</si>
  <si>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</si>
  <si>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</si>
  <si>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</si>
  <si>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</si>
  <si>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</si>
  <si>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</si>
  <si>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</si>
  <si>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</si>
  <si>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</si>
  <si>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</si>
  <si>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</si>
  <si>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</si>
  <si>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</si>
  <si>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</si>
  <si>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</si>
  <si>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</si>
  <si>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</si>
  <si>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</si>
  <si>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</si>
  <si>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</si>
  <si>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</si>
  <si>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</si>
  <si>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</si>
  <si>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</si>
  <si>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</si>
  <si>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</si>
  <si>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</si>
  <si>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</si>
  <si>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</si>
  <si>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</si>
  <si>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</si>
  <si>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</si>
  <si>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</si>
  <si>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</si>
  <si>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</si>
  <si>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</si>
  <si>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</si>
  <si>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</si>
  <si>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</si>
  <si>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</si>
  <si>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</si>
  <si>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</si>
  <si>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</si>
  <si>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</si>
  <si>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</si>
  <si>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</si>
  <si>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</si>
  <si>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</si>
  <si>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</si>
  <si>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</si>
  <si>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</si>
  <si>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</si>
  <si>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</si>
  <si>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</si>
  <si>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</si>
  <si>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</si>
  <si>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</si>
  <si>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</si>
  <si>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</si>
  <si>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</si>
  <si>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</si>
  <si>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</si>
  <si>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</si>
  <si>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</si>
  <si>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</si>
  <si>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</si>
  <si>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</si>
  <si>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</si>
  <si>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</si>
  <si>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</si>
  <si>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</si>
  <si>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</si>
  <si>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</si>
  <si>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</si>
  <si>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</si>
  <si>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</si>
  <si>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</si>
  <si>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</si>
  <si>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</si>
  <si>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</si>
  <si>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</si>
  <si>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</si>
  <si>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</si>
  <si>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</si>
  <si>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</si>
  <si>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</si>
  <si>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</si>
  <si>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</si>
  <si>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</si>
  <si>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</si>
  <si>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</si>
  <si>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</si>
  <si>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</si>
  <si>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</si>
  <si>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</si>
  <si>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</si>
  <si>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</si>
  <si>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</si>
  <si>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</si>
  <si>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</si>
  <si>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</si>
  <si>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</si>
  <si>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</si>
  <si>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</si>
  <si>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</si>
  <si>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</si>
  <si>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</si>
  <si>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</si>
  <si>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</si>
  <si>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</si>
  <si>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</si>
  <si>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</si>
  <si>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</si>
  <si>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</si>
  <si>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</si>
  <si>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</si>
  <si>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</si>
  <si>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</si>
  <si>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</si>
  <si>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</si>
  <si>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</si>
  <si>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</si>
  <si>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</si>
  <si>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</si>
  <si>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</si>
  <si>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</si>
  <si>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</si>
  <si>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</si>
  <si>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</si>
  <si>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</si>
  <si>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</si>
  <si>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</si>
  <si>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</si>
  <si>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</si>
  <si>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</si>
  <si>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</si>
  <si>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</si>
  <si>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</si>
  <si>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</si>
  <si>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</si>
  <si>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</si>
  <si>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</si>
  <si>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</si>
  <si>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</si>
  <si>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</si>
  <si>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</si>
  <si>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</si>
  <si>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</si>
  <si>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</si>
  <si>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</si>
  <si>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</si>
  <si>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</si>
  <si>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</si>
  <si>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</si>
  <si>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</si>
  <si>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</si>
  <si>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</si>
  <si>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</si>
  <si>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</si>
  <si>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</si>
  <si>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</si>
  <si>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</si>
  <si>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</si>
  <si>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</si>
  <si>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</si>
  <si>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</si>
  <si>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</si>
  <si>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</si>
  <si>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</si>
  <si>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</si>
  <si>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</si>
  <si>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</si>
  <si>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</si>
  <si>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</si>
  <si>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</si>
  <si>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</si>
  <si>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</si>
  <si>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</si>
  <si>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</si>
  <si>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</si>
  <si>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</si>
  <si>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</si>
  <si>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</si>
  <si>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</si>
  <si>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</si>
  <si>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</si>
  <si>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</si>
  <si>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</si>
  <si>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</si>
  <si>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</si>
  <si>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</si>
  <si>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</si>
  <si>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</si>
  <si>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</si>
  <si>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</si>
  <si>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</si>
  <si>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</si>
  <si>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</si>
  <si>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</si>
  <si>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</si>
  <si>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</si>
  <si>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</si>
  <si>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</si>
  <si>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</si>
  <si>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</si>
  <si>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</si>
  <si>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</si>
  <si>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</si>
  <si>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</si>
  <si>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</si>
  <si>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</si>
  <si>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</si>
  <si>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</si>
  <si>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</si>
  <si>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</si>
  <si>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</si>
  <si>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</si>
  <si>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</si>
  <si>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</si>
  <si>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</si>
  <si>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</si>
  <si>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</si>
  <si>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</si>
  <si>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</si>
  <si>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</si>
  <si>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</si>
  <si>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</si>
  <si>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</si>
  <si>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</si>
  <si>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</si>
  <si>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</si>
  <si>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</si>
  <si>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</si>
  <si>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</si>
  <si>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</si>
  <si>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</si>
  <si>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</si>
  <si>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</si>
  <si>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</si>
  <si>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</si>
  <si>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</si>
  <si>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</si>
  <si>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</si>
  <si>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</si>
  <si>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</si>
  <si>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</si>
  <si>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</si>
  <si>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</si>
  <si>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</si>
  <si>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</si>
  <si>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</si>
  <si>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</si>
  <si>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</si>
  <si>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</si>
  <si>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</si>
  <si>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</si>
  <si>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</si>
  <si>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</si>
  <si>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</si>
  <si>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</si>
  <si>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</si>
  <si>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</si>
  <si>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</si>
  <si>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</si>
  <si>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</si>
  <si>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</si>
  <si>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</si>
  <si>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</si>
  <si>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</si>
  <si>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</si>
  <si>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</si>
  <si>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</si>
  <si>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</si>
  <si>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</si>
  <si>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</si>
  <si>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</si>
  <si>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</si>
  <si>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</si>
  <si>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</si>
  <si>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</si>
  <si>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</si>
  <si>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</si>
  <si>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</si>
  <si>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</si>
  <si>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</si>
  <si>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</si>
  <si>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</si>
  <si>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</si>
  <si>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</si>
  <si>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</si>
  <si>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</si>
  <si>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</si>
  <si>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</si>
  <si>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</si>
  <si>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</si>
  <si>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</si>
  <si>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</si>
  <si>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</si>
  <si>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</si>
  <si>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</si>
  <si>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</si>
  <si>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</si>
  <si>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</si>
  <si>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</si>
  <si>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</si>
  <si>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</si>
  <si>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</si>
  <si>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</si>
  <si>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</si>
  <si>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</si>
  <si>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</si>
  <si>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</si>
  <si>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</si>
  <si>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</si>
  <si>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</si>
  <si>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</si>
  <si>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</si>
  <si>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</si>
  <si>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</si>
  <si>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</si>
  <si>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</si>
  <si>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</si>
  <si>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</si>
  <si>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</si>
  <si>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</si>
  <si>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</si>
  <si>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</si>
  <si>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</si>
  <si>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</si>
  <si>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</si>
  <si>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</si>
  <si>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</si>
  <si>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</si>
  <si>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</si>
  <si>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</si>
  <si>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</si>
  <si>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</si>
  <si>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</si>
  <si>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</si>
  <si>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</si>
  <si>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</si>
  <si>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</si>
  <si>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</si>
  <si>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</si>
  <si>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</si>
  <si>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</si>
  <si>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</si>
  <si>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</si>
  <si>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</si>
  <si>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</si>
  <si>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</si>
  <si>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</si>
  <si>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</si>
  <si>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</si>
  <si>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</si>
  <si>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</si>
  <si>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</si>
  <si>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</si>
  <si>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</si>
  <si>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</si>
  <si>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</si>
  <si>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</si>
  <si>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</si>
  <si>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</si>
  <si>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</si>
  <si>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</si>
  <si>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</si>
  <si>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</si>
  <si>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</si>
  <si>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</si>
  <si>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</si>
  <si>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</si>
  <si>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</si>
  <si>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</si>
  <si>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</si>
  <si>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</si>
  <si>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</si>
  <si>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</si>
  <si>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</si>
  <si>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</si>
  <si>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</si>
  <si>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</si>
  <si>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</si>
  <si>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</si>
  <si>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</si>
  <si>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</si>
  <si>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</si>
  <si>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</si>
  <si>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</si>
  <si>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</si>
  <si>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</si>
  <si>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</si>
  <si>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</si>
  <si>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</si>
  <si>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</si>
  <si>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</si>
  <si>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</si>
  <si>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</si>
  <si>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</si>
  <si>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</si>
  <si>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</si>
  <si>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</si>
  <si>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</si>
  <si>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</si>
  <si>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</si>
  <si>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</si>
  <si>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</si>
  <si>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</si>
  <si>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</si>
  <si>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</si>
  <si>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</si>
  <si>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</si>
  <si>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</si>
  <si>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</si>
  <si>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</si>
  <si>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</si>
  <si>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</si>
  <si>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</si>
  <si>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</si>
  <si>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</si>
  <si>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</si>
  <si>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</si>
  <si>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</si>
  <si>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</si>
  <si>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</si>
  <si>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</si>
  <si>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</si>
  <si>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</si>
  <si>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</si>
  <si>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</si>
  <si>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</si>
  <si>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</si>
  <si>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</si>
  <si>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</si>
  <si>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</si>
  <si>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</si>
  <si>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</si>
  <si>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</si>
  <si>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</si>
  <si>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</si>
  <si>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</si>
  <si>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</si>
  <si>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</si>
  <si>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</si>
  <si>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</si>
  <si>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</si>
  <si>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</si>
  <si>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</si>
  <si>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</si>
  <si>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</si>
  <si>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</si>
  <si>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</si>
  <si>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</si>
  <si>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</si>
  <si>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</si>
  <si>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</si>
  <si>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</si>
  <si>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</si>
  <si>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</si>
  <si>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</si>
  <si>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</si>
  <si>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</si>
  <si>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</si>
  <si>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</si>
  <si>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</si>
  <si>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</si>
  <si>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</si>
  <si>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</si>
  <si>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</si>
  <si>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</si>
  <si>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</si>
  <si>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</si>
  <si>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</si>
  <si>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</si>
  <si>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</si>
  <si>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</si>
  <si>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</si>
  <si>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</si>
  <si>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</si>
  <si>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</si>
  <si>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</si>
  <si>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</si>
  <si>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</si>
  <si>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</si>
  <si>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</si>
  <si>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</si>
  <si>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</si>
  <si>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</si>
  <si>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</si>
  <si>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</si>
  <si>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</si>
  <si>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</si>
  <si>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</si>
  <si>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</si>
  <si>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</si>
  <si>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</si>
  <si>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</si>
  <si>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</si>
  <si>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</si>
  <si>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</si>
  <si>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</si>
  <si>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</si>
  <si>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</si>
  <si>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</si>
  <si>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</si>
  <si>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</si>
  <si>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</si>
  <si>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</si>
  <si>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</si>
  <si>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</si>
  <si>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</si>
  <si>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</si>
  <si>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</si>
  <si>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</si>
  <si>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</si>
  <si>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</si>
  <si>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</si>
  <si>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</si>
  <si>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</si>
  <si>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</si>
  <si>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</si>
  <si>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</si>
  <si>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</si>
  <si>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</si>
  <si>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</si>
  <si>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</si>
  <si>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</si>
  <si>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</si>
  <si>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</si>
  <si>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</si>
  <si>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</si>
  <si>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</si>
  <si>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</si>
  <si>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</si>
  <si>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</si>
  <si>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</si>
  <si>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</si>
  <si>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</si>
  <si>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</si>
  <si>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</si>
  <si>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</si>
  <si>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</si>
  <si>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</si>
  <si>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</si>
  <si>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</si>
  <si>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</si>
  <si>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</si>
  <si>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</si>
  <si>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</si>
  <si>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</si>
  <si>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</si>
  <si>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</si>
  <si>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</si>
  <si>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</si>
  <si>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</si>
  <si>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</si>
  <si>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</si>
  <si>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</si>
  <si>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</si>
  <si>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</si>
  <si>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</si>
  <si>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</si>
  <si>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</si>
  <si>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</si>
  <si>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</si>
  <si>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</si>
  <si>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</si>
  <si>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</si>
  <si>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</si>
  <si>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</si>
  <si>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</si>
  <si>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</si>
  <si>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</si>
  <si>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</si>
  <si>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</si>
  <si>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</si>
  <si>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</si>
  <si>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</si>
  <si>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</si>
  <si>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</si>
  <si>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</si>
  <si>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</si>
  <si>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</si>
  <si>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</si>
  <si>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</si>
  <si>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</si>
  <si>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</si>
  <si>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</si>
  <si>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</si>
  <si>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</si>
  <si>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</si>
  <si>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</si>
  <si>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</si>
  <si>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</si>
  <si>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</si>
  <si>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</si>
  <si>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</si>
  <si>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</si>
  <si>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</si>
  <si>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</si>
  <si>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</si>
  <si>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</si>
  <si>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</si>
  <si>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</si>
  <si>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</si>
  <si>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</si>
  <si>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</si>
  <si>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</si>
  <si>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</si>
  <si>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</si>
  <si>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</si>
  <si>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</si>
  <si>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</si>
  <si>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</si>
  <si>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</si>
  <si>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</si>
  <si>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</si>
  <si>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</si>
  <si>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</si>
  <si>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</si>
  <si>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</si>
  <si>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</si>
  <si>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</si>
  <si>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</si>
  <si>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</si>
  <si>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</si>
  <si>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</si>
  <si>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</si>
  <si>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</si>
  <si>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</si>
  <si>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</si>
  <si>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</si>
  <si>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</si>
  <si>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</si>
  <si>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</si>
  <si>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</si>
  <si>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</si>
  <si>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</si>
  <si>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</si>
  <si>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</si>
  <si>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</si>
  <si>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</si>
  <si>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</si>
  <si>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</si>
  <si>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</si>
  <si>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</si>
  <si>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</si>
  <si>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</si>
  <si>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</si>
  <si>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</si>
  <si>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</si>
  <si>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</si>
  <si>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</si>
  <si>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</si>
  <si>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</si>
  <si>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</si>
  <si>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</si>
  <si>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</si>
  <si>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</si>
  <si>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</si>
  <si>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</si>
  <si>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</si>
  <si>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</si>
  <si>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</si>
  <si>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</si>
  <si>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</si>
  <si>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</si>
  <si>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</si>
  <si>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</si>
  <si>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</si>
  <si>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</si>
  <si>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</si>
  <si>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</si>
  <si>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</si>
  <si>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</si>
  <si>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</si>
  <si>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</si>
  <si>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</si>
  <si>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</si>
  <si>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</si>
  <si>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</si>
  <si>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</si>
  <si>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</si>
  <si>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</si>
  <si>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</si>
  <si>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</si>
  <si>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</si>
  <si>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</si>
  <si>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</si>
  <si>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</si>
  <si>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</si>
  <si>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</si>
  <si>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</si>
  <si>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</si>
  <si>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</si>
  <si>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</si>
  <si>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</si>
  <si>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</si>
  <si>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</si>
  <si>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</si>
  <si>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</si>
  <si>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</si>
  <si>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</si>
  <si>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</si>
  <si>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</si>
  <si>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</si>
  <si>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</si>
  <si>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</si>
  <si>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</si>
  <si>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</si>
  <si>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</si>
  <si>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</si>
  <si>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</si>
  <si>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</si>
  <si>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</si>
  <si>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</si>
  <si>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</si>
  <si>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</si>
  <si>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</si>
  <si>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</si>
  <si>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</si>
  <si>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</si>
  <si>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</si>
  <si>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</si>
  <si>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</si>
  <si>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</si>
  <si>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</si>
  <si>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</si>
  <si>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</si>
  <si>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</si>
  <si>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</si>
  <si>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</si>
  <si>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</si>
  <si>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</si>
  <si>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</si>
  <si>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</si>
  <si>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</si>
  <si>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</si>
  <si>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</si>
  <si>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</si>
  <si>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</si>
  <si>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</si>
  <si>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</si>
  <si>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</si>
  <si>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</si>
  <si>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</si>
  <si>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</si>
  <si>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</si>
  <si>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</si>
  <si>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</si>
  <si>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</si>
  <si>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</si>
  <si>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</si>
  <si>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</si>
  <si>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</si>
  <si>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</si>
  <si>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</si>
  <si>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</si>
  <si>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</si>
  <si>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</si>
  <si>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</si>
  <si>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</si>
  <si>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</si>
  <si>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</si>
  <si>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</si>
  <si>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</si>
  <si>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</si>
  <si>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</si>
  <si>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</si>
  <si>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</si>
  <si>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</si>
  <si>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</si>
  <si>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</si>
  <si>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</si>
  <si>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</si>
  <si>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</si>
  <si>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</si>
  <si>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</si>
  <si>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</si>
  <si>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</si>
  <si>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</si>
  <si>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</si>
  <si>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</si>
  <si>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</si>
  <si>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</si>
  <si>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</si>
  <si>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</si>
  <si>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</si>
  <si>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</si>
  <si>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</si>
  <si>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</si>
  <si>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</si>
  <si>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</si>
  <si>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</si>
  <si>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</si>
  <si>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</si>
  <si>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</si>
  <si>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</si>
  <si>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</si>
  <si>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</si>
  <si>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</si>
  <si>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</si>
  <si>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</si>
  <si>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</si>
  <si>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</si>
  <si>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</si>
  <si>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</si>
  <si>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</si>
  <si>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</si>
  <si>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</si>
  <si>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</si>
  <si>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</si>
  <si>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</si>
  <si>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</si>
  <si>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</si>
  <si>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</si>
  <si>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</si>
  <si>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</si>
  <si>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</si>
  <si>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</si>
  <si>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</si>
  <si>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</si>
  <si>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</si>
  <si>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</si>
  <si>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</si>
  <si>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</si>
  <si>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</si>
  <si>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</si>
  <si>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</si>
  <si>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</si>
  <si>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</si>
  <si>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</si>
  <si>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</si>
  <si>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</si>
  <si>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</si>
  <si>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</si>
  <si>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</si>
  <si>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</si>
  <si>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</si>
  <si>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</si>
  <si>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</si>
  <si>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</si>
  <si>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</si>
  <si>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</si>
  <si>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</si>
  <si>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</si>
  <si>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</si>
  <si>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</si>
  <si>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</si>
  <si>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</si>
  <si>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</si>
  <si>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</si>
  <si>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</si>
  <si>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</si>
  <si>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</si>
  <si>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</si>
  <si>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</si>
  <si>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</si>
  <si>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</si>
  <si>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</si>
  <si>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</si>
  <si>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</si>
  <si>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</si>
  <si>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</si>
  <si>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</si>
  <si>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</si>
  <si>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</si>
  <si>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</si>
  <si>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</si>
  <si>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</si>
  <si>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</si>
  <si>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</si>
  <si>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</si>
  <si>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</si>
  <si>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</si>
  <si>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</si>
  <si>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</si>
  <si>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</si>
  <si>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</si>
  <si>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</si>
  <si>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</si>
  <si>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</si>
  <si>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</si>
  <si>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</si>
  <si>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</si>
  <si>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</si>
  <si>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</si>
  <si>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</si>
  <si>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</si>
  <si>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</si>
  <si>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</si>
  <si>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</si>
  <si>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</si>
  <si>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</si>
  <si>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</si>
  <si>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</si>
  <si>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</si>
  <si>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</si>
  <si>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</si>
  <si>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</si>
  <si>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</si>
  <si>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</si>
  <si>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</si>
  <si>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</si>
  <si>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</si>
  <si>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</si>
  <si>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</si>
  <si>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</si>
  <si>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</si>
  <si>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</si>
  <si>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</si>
  <si>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</si>
  <si>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</si>
  <si>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</si>
  <si>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</si>
  <si>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</si>
  <si>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</si>
  <si>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</si>
  <si>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</si>
  <si>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</si>
  <si>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</si>
  <si>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</si>
  <si>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</si>
  <si>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</si>
  <si>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</si>
  <si>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</si>
  <si>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</si>
  <si>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</si>
  <si>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</si>
  <si>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</si>
  <si>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</si>
  <si>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</si>
  <si>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</si>
  <si>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</si>
  <si>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</si>
  <si>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</si>
  <si>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</si>
  <si>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</si>
  <si>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</si>
  <si>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</si>
  <si>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</si>
  <si>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</si>
  <si>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</si>
  <si>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</si>
  <si>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</si>
  <si>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</si>
  <si>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</si>
  <si>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</si>
  <si>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</si>
  <si>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</si>
  <si>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</si>
  <si>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</si>
  <si>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</si>
  <si>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</si>
  <si>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</si>
  <si>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</si>
  <si>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</si>
  <si>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</si>
  <si>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</si>
  <si>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</si>
  <si>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</si>
  <si>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</si>
  <si>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</si>
  <si>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</si>
  <si>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</si>
  <si>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</si>
  <si>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</si>
  <si>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</si>
  <si>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</si>
  <si>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</si>
  <si>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</si>
  <si>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</si>
  <si>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</si>
  <si>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</si>
  <si>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</si>
  <si>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</si>
  <si>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</si>
  <si>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</si>
  <si>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</si>
  <si>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</si>
  <si>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</si>
  <si>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</si>
  <si>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</si>
  <si>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</si>
  <si>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</si>
  <si>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</si>
  <si>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</si>
  <si>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</si>
  <si>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</si>
  <si>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</si>
  <si>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</si>
  <si>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</si>
  <si>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</si>
  <si>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</si>
  <si>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</si>
  <si>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</si>
  <si>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</si>
  <si>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</si>
  <si>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</si>
  <si>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</si>
  <si>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</si>
  <si>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</si>
  <si>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</si>
  <si>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</si>
  <si>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</si>
  <si>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</si>
  <si>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</si>
  <si>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</si>
  <si>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</si>
  <si>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</si>
  <si>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</si>
  <si>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</si>
  <si>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</si>
  <si>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</si>
  <si>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</si>
  <si>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</si>
  <si>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</si>
  <si>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</si>
  <si>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</si>
  <si>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</si>
  <si>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</si>
  <si>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</si>
  <si>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</si>
  <si>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</si>
  <si>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</si>
  <si>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</si>
  <si>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</si>
  <si>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</si>
  <si>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</si>
  <si>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</si>
  <si>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</si>
  <si>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</si>
  <si>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</si>
  <si>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</si>
  <si>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</si>
  <si>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</si>
  <si>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</si>
  <si>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</si>
  <si>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</si>
  <si>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</si>
  <si>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</si>
  <si>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</si>
  <si>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</si>
  <si>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</si>
  <si>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</si>
  <si>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</si>
  <si>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</si>
  <si>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</si>
  <si>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</si>
  <si>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</si>
  <si>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</si>
  <si>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</si>
  <si>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</si>
  <si>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</si>
  <si>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</si>
  <si>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</si>
  <si>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</si>
  <si>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</si>
  <si>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</si>
  <si>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</si>
  <si>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</si>
  <si>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</si>
  <si>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</si>
  <si>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</si>
  <si>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</si>
  <si>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</si>
  <si>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</si>
  <si>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</si>
  <si>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</si>
  <si>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</si>
  <si>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</si>
  <si>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</si>
  <si>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</si>
  <si>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</si>
  <si>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</si>
  <si>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</si>
  <si>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</si>
  <si>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</si>
  <si>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</si>
  <si>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</si>
  <si>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</si>
  <si>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</si>
  <si>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</si>
  <si>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</si>
  <si>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</si>
  <si>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</si>
  <si>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</si>
  <si>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</si>
  <si>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</si>
  <si>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</si>
  <si>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</si>
  <si>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</si>
  <si>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</si>
  <si>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</si>
  <si>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</si>
  <si>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</si>
  <si>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</si>
  <si>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</si>
  <si>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</si>
  <si>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</si>
  <si>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</si>
  <si>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</si>
  <si>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</si>
  <si>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</si>
  <si>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</si>
  <si>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</si>
  <si>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</si>
  <si>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</si>
  <si>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</si>
  <si>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</si>
  <si>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</si>
  <si>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</si>
  <si>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</si>
  <si>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</si>
  <si>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</si>
  <si>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</si>
  <si>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</si>
  <si>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</si>
  <si>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</si>
  <si>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</si>
  <si>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</si>
  <si>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</si>
  <si>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</si>
  <si>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</si>
  <si>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</si>
  <si>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</si>
  <si>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</si>
  <si>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</si>
  <si>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</si>
  <si>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</si>
  <si>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</si>
  <si>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</si>
  <si>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</si>
  <si>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</si>
  <si>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</si>
  <si>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</si>
  <si>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</si>
  <si>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</si>
  <si>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</si>
  <si>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</si>
  <si>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</si>
  <si>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</si>
  <si>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</si>
  <si>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</si>
  <si>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</si>
  <si>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</si>
  <si>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</si>
  <si>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</si>
  <si>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</si>
  <si>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</si>
  <si>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</si>
  <si>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</si>
  <si>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</si>
  <si>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</si>
  <si>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</si>
  <si>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</si>
  <si>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</si>
  <si>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</si>
  <si>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</si>
  <si>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</si>
  <si>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</si>
  <si>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</si>
  <si>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</si>
  <si>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</si>
  <si>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</si>
  <si>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</si>
  <si>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</si>
  <si>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</si>
  <si>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</si>
  <si>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</si>
  <si>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</si>
  <si>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</si>
  <si>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</si>
  <si>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</si>
  <si>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</si>
  <si>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</si>
  <si>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</si>
  <si>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</si>
  <si>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</si>
  <si>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</si>
  <si>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</si>
  <si>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</si>
  <si>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</si>
  <si>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</si>
  <si>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</si>
  <si>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</si>
  <si>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</si>
  <si>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</si>
  <si>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</si>
  <si>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</si>
  <si>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</si>
  <si>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</si>
  <si>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</si>
  <si>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</si>
  <si>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</si>
  <si>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</si>
  <si>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</si>
  <si>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</si>
  <si>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</si>
  <si>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</si>
  <si>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</si>
  <si>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</si>
  <si>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</si>
  <si>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</si>
  <si>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</si>
  <si>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</si>
  <si>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</si>
  <si>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</si>
  <si>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</si>
  <si>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</si>
  <si>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</si>
  <si>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</si>
  <si>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</si>
  <si>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</si>
  <si>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</si>
  <si>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</si>
  <si>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</si>
  <si>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</si>
  <si>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</si>
  <si>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</si>
  <si>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</si>
  <si>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</si>
  <si>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</si>
  <si>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</si>
  <si>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</si>
  <si>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</si>
  <si>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</si>
  <si>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</si>
  <si>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</si>
  <si>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</si>
  <si>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</si>
  <si>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</si>
  <si>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</si>
  <si>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</si>
  <si>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</si>
  <si>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</si>
  <si>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</si>
  <si>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</si>
  <si>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</si>
  <si>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</si>
  <si>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</si>
  <si>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</si>
  <si>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</si>
  <si>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</si>
  <si>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</si>
  <si>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</si>
  <si>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</si>
  <si>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</si>
  <si>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</si>
  <si>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</si>
  <si>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</si>
  <si>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</si>
  <si>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</si>
  <si>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</si>
  <si>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</si>
  <si>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</si>
  <si>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</si>
  <si>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</si>
  <si>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</si>
  <si>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</si>
  <si>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</si>
  <si>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</si>
  <si>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</si>
  <si>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</si>
  <si>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</si>
  <si>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</si>
  <si>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</si>
  <si>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</si>
  <si>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</si>
  <si>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</si>
  <si>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</si>
  <si>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</si>
  <si>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</si>
  <si>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</si>
  <si>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</si>
  <si>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</si>
  <si>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</si>
  <si>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</si>
  <si>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</si>
  <si>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</si>
  <si>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</si>
  <si>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</si>
  <si>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</si>
  <si>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</si>
  <si>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</si>
  <si>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</si>
  <si>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</si>
  <si>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</si>
  <si>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</si>
  <si>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</si>
  <si>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</si>
  <si>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</si>
  <si>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</si>
  <si>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</si>
  <si>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</si>
  <si>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</si>
  <si>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</si>
  <si>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</si>
  <si>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</si>
  <si>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</si>
  <si>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</si>
  <si>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</si>
  <si>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</si>
  <si>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</si>
  <si>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</si>
  <si>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</si>
  <si>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</si>
  <si>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</si>
  <si>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</si>
  <si>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</si>
  <si>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</si>
  <si>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</si>
  <si>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</si>
  <si>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</si>
  <si>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</si>
  <si>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</si>
  <si>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</si>
  <si>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</si>
  <si>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</si>
  <si>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</si>
  <si>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</si>
  <si>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</si>
  <si>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</si>
  <si>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</si>
  <si>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</si>
  <si>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</si>
  <si>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</si>
  <si>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</si>
  <si>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</si>
  <si>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</si>
  <si>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</si>
  <si>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</si>
  <si>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</si>
  <si>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</si>
  <si>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</si>
  <si>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</si>
  <si>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</si>
  <si>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</si>
  <si>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</si>
  <si>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</si>
  <si>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</si>
  <si>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</si>
  <si>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</si>
  <si>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</si>
  <si>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</si>
  <si>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</si>
  <si>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</si>
  <si>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</si>
  <si>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</si>
  <si>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</si>
  <si>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</si>
  <si>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</si>
  <si>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</si>
  <si>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</si>
  <si>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</si>
  <si>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</si>
  <si>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</si>
  <si>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</si>
  <si>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</si>
  <si>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</si>
  <si>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</si>
  <si>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</si>
  <si>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</si>
  <si>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</si>
  <si>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</si>
  <si>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</si>
  <si>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</si>
  <si>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</si>
  <si>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</si>
  <si>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</si>
  <si>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</si>
  <si>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</si>
  <si>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</si>
  <si>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</si>
  <si>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</si>
  <si>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</si>
  <si>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</si>
  <si>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</si>
  <si>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</si>
  <si>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</si>
  <si>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</si>
  <si>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</si>
  <si>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</si>
  <si>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</si>
  <si>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</si>
  <si>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</si>
  <si>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</si>
  <si>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</si>
  <si>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</si>
  <si>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</si>
  <si>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</si>
  <si>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</si>
  <si>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</si>
  <si>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</si>
  <si>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</si>
  <si>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</si>
  <si>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</si>
  <si>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</si>
  <si>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</si>
  <si>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</si>
  <si>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</si>
  <si>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</si>
  <si>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</si>
  <si>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</si>
  <si>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</si>
  <si>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</si>
  <si>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</si>
  <si>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</si>
  <si>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</si>
  <si>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</si>
  <si>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</si>
  <si>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</si>
  <si>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</si>
  <si>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</si>
  <si>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</si>
  <si>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</si>
  <si>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</si>
  <si>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</si>
  <si>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</si>
  <si>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</si>
  <si>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</si>
  <si>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</si>
  <si>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</si>
  <si>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</si>
  <si>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</si>
  <si>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</si>
  <si>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</si>
  <si>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</si>
  <si>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</si>
  <si>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</si>
  <si>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</si>
  <si>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</si>
  <si>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</si>
  <si>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</si>
  <si>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</si>
  <si>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</si>
  <si>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</si>
  <si>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</si>
  <si>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</si>
  <si>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</si>
  <si>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</si>
  <si>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</si>
  <si>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</si>
  <si>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</si>
  <si>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</si>
  <si>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</si>
  <si>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</si>
  <si>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</si>
  <si>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</si>
  <si>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</si>
  <si>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</si>
  <si>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</si>
  <si>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</si>
  <si>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</si>
  <si>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</si>
  <si>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</si>
  <si>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</si>
  <si>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</si>
  <si>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</si>
  <si>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</si>
  <si>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</si>
  <si>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</si>
  <si>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</si>
  <si>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</si>
  <si>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</si>
  <si>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</si>
  <si>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</si>
  <si>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</si>
  <si>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</si>
  <si>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</si>
  <si>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</si>
  <si>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</si>
  <si>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</si>
  <si>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</si>
  <si>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</si>
  <si>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</si>
  <si>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</si>
  <si>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</si>
  <si>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</si>
  <si>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</si>
  <si>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</si>
  <si>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</si>
  <si>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</si>
  <si>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</si>
  <si>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</si>
  <si>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</si>
  <si>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</si>
  <si>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</si>
  <si>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</si>
  <si>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</si>
  <si>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</si>
  <si>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</si>
  <si>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</si>
  <si>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</si>
  <si>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</si>
  <si>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</si>
  <si>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</si>
  <si>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</si>
  <si>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</si>
  <si>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</si>
  <si>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</si>
  <si>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</si>
  <si>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</si>
  <si>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</si>
  <si>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</si>
  <si>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</si>
  <si>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</si>
  <si>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</si>
  <si>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</si>
  <si>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</si>
  <si>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</si>
  <si>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</si>
  <si>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</si>
  <si>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</si>
  <si>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</si>
  <si>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</si>
  <si>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</si>
  <si>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</si>
  <si>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</si>
  <si>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</si>
  <si>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</si>
  <si>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</si>
  <si>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</si>
  <si>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</si>
  <si>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</si>
  <si>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</si>
  <si>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</si>
  <si>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</si>
  <si>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</si>
  <si>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</si>
  <si>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</si>
  <si>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</si>
  <si>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</si>
  <si>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</si>
  <si>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</si>
  <si>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</si>
  <si>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</si>
  <si>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</si>
  <si>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</si>
  <si>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</si>
  <si>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</si>
  <si>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</si>
  <si>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</si>
  <si>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</si>
  <si>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</si>
  <si>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</si>
  <si>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</si>
  <si>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</si>
  <si>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</si>
  <si>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</si>
  <si>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</si>
  <si>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</si>
  <si>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</si>
  <si>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</si>
  <si>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</si>
  <si>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</si>
  <si>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</si>
  <si>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</si>
  <si>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</si>
  <si>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</si>
  <si>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</si>
  <si>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</si>
  <si>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</si>
  <si>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</si>
  <si>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</si>
  <si>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</si>
  <si>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</si>
  <si>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</si>
  <si>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</si>
  <si>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</si>
  <si>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</si>
  <si>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</si>
  <si>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</si>
  <si>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</si>
  <si>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</si>
  <si>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</si>
  <si>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</si>
  <si>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</si>
  <si>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</si>
  <si>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</si>
  <si>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</si>
  <si>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</si>
  <si>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</si>
  <si>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</si>
  <si>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</si>
  <si>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</si>
  <si>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</si>
  <si>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</si>
  <si>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</si>
  <si>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</si>
  <si>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</si>
  <si>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</si>
  <si>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</si>
  <si>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</si>
  <si>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</si>
  <si>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</si>
  <si>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</si>
  <si>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</si>
  <si>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</si>
  <si>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</si>
  <si>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</si>
  <si>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</si>
  <si>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</si>
  <si>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</si>
  <si>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</si>
  <si>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</si>
  <si>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</si>
  <si>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</si>
  <si>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</si>
  <si>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</si>
  <si>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</si>
  <si>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</si>
  <si>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</si>
  <si>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</si>
  <si>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</si>
  <si>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</si>
  <si>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</si>
  <si>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</si>
  <si>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</si>
  <si>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</si>
  <si>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</si>
  <si>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</si>
  <si>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</si>
  <si>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</si>
  <si>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</si>
  <si>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</si>
  <si>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</si>
  <si>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</si>
  <si>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</si>
  <si>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</si>
  <si>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</si>
  <si>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</si>
  <si>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</si>
  <si>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</si>
  <si>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</si>
  <si>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</si>
  <si>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</si>
  <si>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</si>
  <si>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</si>
  <si>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</si>
  <si>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</si>
  <si>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</si>
  <si>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</si>
  <si>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</si>
  <si>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</si>
  <si>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</si>
  <si>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</si>
  <si>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</si>
  <si>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</si>
  <si>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</si>
  <si>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</si>
  <si>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</si>
  <si>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</si>
  <si>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</si>
  <si>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</si>
  <si>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</si>
  <si>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</si>
  <si>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</si>
  <si>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</si>
  <si>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</si>
  <si>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</si>
  <si>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</si>
  <si>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</si>
  <si>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</si>
  <si>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</si>
  <si>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</si>
  <si>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</si>
  <si>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</si>
  <si>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</si>
  <si>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</si>
  <si>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</si>
  <si>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</si>
  <si>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</si>
  <si>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</si>
  <si>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</si>
  <si>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</si>
  <si>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</si>
  <si>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</si>
  <si>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</si>
  <si>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</si>
  <si>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</si>
  <si>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</si>
  <si>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</si>
  <si>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</si>
  <si>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</si>
  <si>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</si>
  <si>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</si>
  <si>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</si>
  <si>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</si>
  <si>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</si>
  <si>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</si>
  <si>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</si>
  <si>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</si>
  <si>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</si>
  <si>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</si>
  <si>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</si>
  <si>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</si>
  <si>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</si>
  <si>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</si>
  <si>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</si>
  <si>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</si>
  <si>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</si>
  <si>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</si>
  <si>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</si>
  <si>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</si>
  <si>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</si>
  <si>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</si>
  <si>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</si>
  <si>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</si>
  <si>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</si>
  <si>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</si>
  <si>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</si>
  <si>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</si>
  <si>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</si>
  <si>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</si>
  <si>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</si>
  <si>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</si>
  <si>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</si>
  <si>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</si>
  <si>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</si>
  <si>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</si>
  <si>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</si>
  <si>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</si>
  <si>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</si>
  <si>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</si>
  <si>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</si>
  <si>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</si>
  <si>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</si>
  <si>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</si>
  <si>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</si>
  <si>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</si>
  <si>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</si>
  <si>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</si>
  <si>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</si>
  <si>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</si>
  <si>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</si>
  <si>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</si>
  <si>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</si>
  <si>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</si>
  <si>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</si>
  <si>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</si>
  <si>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</si>
  <si>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</si>
  <si>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</si>
  <si>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</si>
  <si>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</si>
  <si>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</si>
  <si>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</si>
  <si>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</si>
  <si>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</si>
  <si>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</si>
  <si>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</si>
  <si>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</si>
  <si>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</si>
  <si>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</si>
  <si>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</si>
  <si>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</si>
  <si>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</si>
  <si>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</si>
  <si>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</si>
  <si>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</si>
  <si>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</si>
  <si>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</si>
  <si>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</si>
  <si>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</si>
  <si>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</si>
  <si>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</si>
  <si>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</si>
  <si>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</si>
  <si>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</si>
  <si>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</si>
  <si>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</si>
  <si>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</si>
  <si>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</si>
  <si>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</si>
  <si>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</si>
  <si>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</si>
  <si>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</si>
  <si>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</si>
  <si>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</si>
  <si>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</si>
  <si>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</si>
  <si>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</si>
  <si>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</si>
  <si>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</si>
  <si>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</si>
  <si>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</si>
  <si>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</si>
  <si>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</si>
  <si>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</si>
  <si>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</si>
  <si>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</si>
  <si>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</si>
  <si>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</si>
  <si>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</si>
  <si>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</si>
  <si>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</si>
  <si>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</si>
  <si>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</si>
  <si>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</si>
  <si>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</si>
  <si>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</si>
  <si>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</si>
  <si>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</si>
  <si>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</si>
  <si>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</si>
  <si>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</si>
  <si>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</si>
  <si>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</si>
  <si>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</si>
  <si>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</si>
  <si>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</si>
  <si>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</si>
  <si>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</si>
  <si>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</si>
  <si>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</si>
  <si>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</si>
  <si>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</si>
  <si>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</si>
  <si>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</si>
  <si>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</si>
  <si>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</si>
  <si>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</si>
  <si>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</si>
  <si>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</si>
  <si>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</si>
  <si>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</si>
  <si>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</si>
  <si>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</si>
  <si>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</si>
  <si>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</si>
  <si>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</si>
  <si>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</si>
  <si>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</si>
  <si>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</si>
  <si>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</si>
  <si>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</si>
  <si>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</si>
  <si>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</si>
  <si>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</si>
  <si>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</si>
  <si>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</si>
  <si>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</si>
  <si>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</si>
  <si>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</si>
  <si>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</si>
  <si>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</si>
  <si>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</si>
  <si>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</si>
  <si>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</si>
  <si>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</si>
  <si>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</si>
  <si>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</si>
  <si>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</si>
  <si>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</si>
  <si>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</si>
  <si>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</si>
  <si>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</si>
  <si>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</si>
  <si>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</si>
  <si>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</si>
  <si>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</si>
  <si>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</si>
  <si>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</si>
  <si>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</si>
  <si>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</si>
  <si>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</si>
  <si>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</si>
  <si>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</si>
  <si>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</si>
  <si>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</si>
  <si>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</si>
  <si>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</si>
  <si>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</si>
  <si>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</si>
  <si>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</si>
  <si>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</si>
  <si>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</si>
  <si>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</si>
  <si>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</si>
  <si>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</si>
  <si>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</si>
  <si>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</si>
  <si>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</si>
  <si>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</si>
  <si>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</si>
  <si>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</si>
  <si>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</si>
  <si>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</si>
  <si>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</si>
  <si>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</si>
  <si>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</si>
  <si>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</si>
  <si>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</si>
  <si>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</si>
  <si>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</si>
  <si>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</si>
  <si>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</si>
  <si>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</si>
  <si>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</si>
  <si>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</si>
  <si>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</si>
  <si>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</si>
  <si>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</si>
  <si>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</si>
  <si>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</si>
  <si>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</si>
  <si>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</si>
  <si>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</si>
  <si>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</si>
  <si>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</si>
  <si>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</si>
  <si>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</si>
  <si>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</si>
  <si>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</si>
  <si>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</si>
  <si>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</si>
  <si>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</si>
  <si>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</si>
  <si>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</si>
  <si>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</si>
  <si>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</si>
  <si>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</si>
  <si>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</si>
  <si>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</si>
  <si>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</si>
  <si>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</si>
  <si>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</si>
  <si>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</si>
  <si>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</si>
  <si>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</si>
  <si>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</si>
  <si>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</si>
  <si>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</si>
  <si>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</si>
  <si>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</si>
  <si>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</si>
  <si>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</si>
  <si>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</si>
  <si>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</si>
  <si>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</si>
  <si>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</si>
  <si>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</si>
  <si>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</si>
  <si>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</si>
  <si>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</si>
  <si>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</si>
  <si>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</si>
  <si>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</si>
  <si>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</si>
  <si>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</si>
  <si>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</si>
  <si>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</si>
  <si>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</si>
  <si>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</si>
  <si>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</si>
  <si>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</si>
  <si>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</si>
  <si>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</si>
  <si>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</si>
  <si>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</si>
  <si>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</si>
  <si>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</si>
  <si>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</si>
  <si>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</si>
  <si>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</si>
  <si>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</si>
  <si>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</si>
  <si>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</si>
  <si>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</si>
  <si>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</si>
  <si>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</si>
  <si>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</si>
  <si>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</si>
  <si>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</si>
  <si>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</si>
  <si>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</si>
  <si>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</si>
  <si>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</si>
  <si>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</si>
  <si>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</si>
  <si>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</si>
  <si>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</si>
  <si>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</si>
  <si>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</si>
  <si>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</si>
  <si>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</si>
  <si>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</si>
  <si>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</si>
  <si>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</si>
  <si>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</si>
  <si>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</si>
  <si>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</si>
  <si>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</si>
  <si>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</si>
  <si>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</si>
  <si>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</si>
  <si>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</si>
  <si>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</si>
  <si>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</si>
  <si>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</si>
  <si>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</si>
  <si>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</si>
  <si>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</si>
  <si>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</si>
  <si>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</si>
  <si>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</si>
  <si>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</si>
  <si>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</si>
  <si>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</si>
  <si>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</si>
  <si>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</si>
  <si>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</si>
  <si>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</si>
  <si>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</si>
  <si>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</si>
  <si>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</si>
  <si>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</si>
  <si>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</si>
  <si>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</si>
  <si>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</si>
  <si>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</si>
  <si>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</si>
  <si>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</si>
  <si>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</si>
  <si>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</si>
  <si>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</si>
  <si>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</si>
  <si>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</si>
  <si>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</si>
  <si>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</si>
  <si>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</si>
  <si>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</si>
  <si>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</si>
  <si>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</si>
  <si>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</si>
  <si>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</si>
  <si>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</si>
  <si>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</si>
  <si>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</si>
  <si>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</si>
  <si>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</si>
  <si>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</si>
  <si>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</si>
  <si>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</si>
  <si>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</si>
  <si>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</si>
  <si>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</si>
  <si>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</si>
  <si>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</si>
  <si>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</si>
  <si>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</si>
  <si>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</si>
  <si>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</si>
  <si>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</si>
  <si>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</si>
  <si>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</si>
  <si>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</si>
  <si>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</si>
  <si>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</si>
  <si>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</si>
  <si>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</si>
  <si>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</si>
  <si>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</si>
  <si>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</si>
  <si>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</si>
  <si>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</si>
  <si>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</si>
  <si>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</si>
  <si>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</si>
  <si>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</si>
  <si>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</si>
  <si>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</si>
  <si>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</si>
  <si>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</si>
  <si>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</si>
  <si>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</si>
  <si>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</si>
  <si>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</si>
  <si>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</si>
  <si>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</si>
  <si>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</si>
  <si>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</si>
  <si>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</si>
  <si>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</si>
  <si>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</si>
  <si>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</si>
  <si>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</si>
  <si>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</si>
  <si>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</si>
  <si>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</si>
  <si>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</si>
  <si>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</si>
  <si>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</si>
  <si>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</si>
  <si>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</si>
  <si>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</si>
  <si>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</si>
  <si>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</si>
  <si>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</si>
  <si>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</si>
  <si>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</si>
  <si>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</si>
  <si>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</si>
  <si>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</si>
  <si>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</si>
  <si>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</si>
  <si>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</si>
  <si>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</si>
  <si>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</si>
  <si>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</si>
  <si>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</si>
  <si>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</si>
  <si>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</si>
  <si>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</si>
  <si>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</si>
  <si>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</si>
  <si>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</si>
  <si>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</si>
  <si>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</si>
  <si>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</si>
  <si>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</si>
  <si>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</si>
  <si>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</si>
  <si>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</si>
  <si>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</si>
  <si>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</si>
  <si>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</si>
  <si>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</si>
  <si>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</si>
  <si>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</si>
  <si>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</si>
  <si>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</si>
  <si>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</si>
  <si>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</si>
  <si>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</si>
  <si>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</si>
  <si>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</si>
  <si>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</si>
  <si>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</si>
  <si>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</si>
  <si>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</si>
  <si>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</si>
  <si>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</si>
  <si>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</si>
  <si>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</si>
  <si>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</si>
  <si>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</si>
  <si>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</si>
  <si>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</si>
  <si>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</si>
  <si>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</si>
  <si>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</si>
  <si>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</si>
  <si>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</si>
  <si>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</si>
  <si>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</si>
  <si>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</si>
  <si>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</si>
  <si>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</si>
  <si>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</si>
  <si>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</si>
  <si>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</si>
  <si>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</si>
  <si>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</si>
  <si>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</si>
  <si>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</si>
  <si>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</si>
  <si>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</si>
  <si>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</si>
  <si>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</si>
  <si>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</si>
  <si>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</si>
  <si>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</si>
  <si>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</si>
  <si>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</si>
  <si>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</si>
  <si>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</si>
  <si>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</si>
  <si>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</si>
  <si>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</si>
  <si>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</si>
  <si>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</si>
  <si>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</si>
  <si>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</si>
  <si>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</si>
  <si>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</si>
  <si>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</si>
  <si>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</si>
  <si>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</si>
  <si>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</si>
  <si>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</si>
  <si>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</si>
  <si>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</si>
  <si>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</si>
  <si>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</si>
  <si>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</si>
  <si>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</si>
  <si>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</si>
  <si>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</si>
  <si>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</si>
  <si>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</si>
  <si>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</si>
  <si>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</si>
  <si>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</si>
  <si>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</si>
  <si>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</si>
  <si>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</si>
  <si>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</si>
  <si>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</si>
  <si>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</si>
  <si>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</si>
  <si>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</si>
  <si>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</si>
  <si>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</si>
  <si>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</si>
  <si>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</si>
  <si>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</si>
  <si>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</si>
  <si>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</si>
  <si>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</si>
  <si>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</si>
  <si>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</si>
  <si>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</si>
  <si>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</si>
  <si>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</si>
  <si>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</si>
  <si>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</si>
  <si>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</si>
  <si>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</si>
  <si>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</si>
  <si>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</si>
  <si>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</si>
  <si>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</si>
  <si>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</si>
  <si>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</si>
  <si>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</si>
  <si>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</si>
  <si>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</si>
  <si>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</si>
  <si>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</si>
  <si>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</si>
  <si>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</si>
  <si>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</si>
  <si>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</si>
  <si>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</si>
  <si>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</si>
  <si>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</si>
  <si>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</si>
  <si>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</si>
  <si>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</si>
  <si>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</si>
  <si>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</si>
  <si>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</si>
  <si>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</si>
  <si>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</si>
  <si>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</si>
  <si>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</si>
  <si>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</si>
  <si>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</si>
  <si>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</si>
  <si>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</si>
  <si>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</si>
  <si>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</si>
  <si>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</si>
  <si>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</si>
  <si>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</si>
  <si>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</si>
  <si>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</si>
  <si>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</si>
  <si>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</si>
  <si>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</si>
  <si>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</si>
  <si>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</si>
  <si>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</si>
  <si>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</si>
  <si>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</si>
  <si>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</si>
  <si>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</si>
  <si>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</si>
  <si>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</si>
  <si>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</si>
  <si>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</si>
  <si>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</si>
  <si>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</si>
  <si>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</si>
  <si>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</si>
  <si>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</si>
  <si>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</si>
  <si>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</si>
  <si>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</si>
  <si>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</si>
  <si>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</si>
  <si>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</si>
  <si>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</si>
  <si>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</si>
  <si>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</si>
  <si>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</si>
  <si>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</si>
  <si>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</si>
  <si>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</si>
  <si>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</si>
  <si>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</si>
  <si>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</si>
  <si>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</si>
  <si>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</si>
  <si>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</si>
  <si>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</si>
  <si>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</si>
  <si>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</si>
  <si>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</si>
  <si>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</si>
  <si>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</si>
  <si>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</si>
  <si>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</si>
  <si>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</si>
  <si>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</si>
  <si>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</si>
  <si>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</si>
  <si>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</si>
  <si>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</si>
  <si>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</si>
  <si>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</si>
  <si>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</si>
  <si>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</si>
  <si>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</si>
  <si>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</si>
  <si>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</si>
  <si>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</si>
  <si>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</si>
  <si>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</si>
  <si>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</si>
  <si>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</si>
  <si>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</si>
  <si>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</si>
  <si>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</si>
  <si>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</si>
  <si>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</si>
  <si>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</si>
  <si>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</si>
  <si>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</si>
  <si>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</si>
  <si>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</si>
  <si>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</si>
  <si>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</si>
  <si>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</si>
  <si>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</si>
  <si>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</si>
  <si>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</si>
  <si>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</si>
  <si>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</si>
  <si>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</si>
  <si>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</si>
  <si>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</si>
  <si>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</si>
  <si>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</si>
  <si>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</si>
  <si>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</si>
  <si>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</si>
  <si>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</si>
  <si>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</si>
  <si>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</si>
  <si>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</si>
  <si>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</si>
  <si>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</si>
  <si>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</si>
  <si>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</si>
  <si>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</si>
  <si>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</si>
  <si>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</si>
  <si>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</si>
  <si>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</si>
  <si>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</si>
  <si>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</si>
  <si>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</si>
  <si>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</si>
  <si>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</si>
  <si>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</si>
  <si>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</si>
  <si>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</si>
  <si>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</si>
  <si>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</si>
  <si>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</si>
  <si>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</si>
  <si>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</si>
  <si>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</si>
  <si>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</si>
  <si>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</si>
  <si>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</si>
  <si>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</si>
  <si>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</si>
  <si>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</si>
  <si>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</si>
  <si>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</si>
  <si>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</si>
  <si>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</si>
  <si>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</si>
  <si>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</si>
  <si>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</si>
  <si>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</si>
  <si>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</si>
  <si>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</si>
  <si>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</si>
  <si>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</si>
  <si>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</si>
  <si>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</si>
  <si>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</si>
  <si>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</si>
  <si>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</si>
  <si>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</si>
  <si>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</si>
  <si>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</si>
  <si>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</si>
  <si>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</si>
  <si>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</si>
  <si>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</si>
  <si>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</si>
  <si>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</si>
  <si>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</si>
  <si>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</si>
  <si>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</si>
  <si>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</si>
  <si>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</si>
  <si>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</si>
  <si>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</si>
  <si>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</si>
  <si>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</si>
  <si>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</si>
  <si>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</si>
  <si>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</si>
  <si>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</si>
  <si>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</si>
  <si>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</si>
  <si>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</si>
  <si>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</si>
  <si>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</si>
  <si>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</si>
  <si>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</si>
  <si>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</si>
  <si>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</si>
  <si>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</si>
  <si>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</si>
  <si>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</si>
  <si>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</si>
  <si>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</si>
  <si>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</si>
  <si>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</si>
  <si>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</si>
  <si>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</si>
  <si>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</si>
  <si>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</si>
  <si>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</si>
  <si>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</si>
  <si>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</si>
  <si>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</si>
  <si>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</si>
  <si>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</si>
  <si>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</si>
  <si>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</si>
  <si>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</si>
  <si>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</si>
  <si>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</si>
  <si>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</si>
  <si>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</si>
  <si>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</si>
  <si>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</si>
  <si>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</si>
  <si>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</si>
  <si>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</si>
  <si>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</si>
  <si>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</si>
  <si>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</si>
  <si>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</si>
  <si>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</si>
  <si>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</si>
  <si>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</si>
  <si>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</si>
  <si>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</si>
  <si>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</si>
  <si>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</si>
  <si>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</si>
  <si>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</si>
  <si>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</si>
  <si>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</si>
  <si>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</si>
  <si>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</si>
  <si>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</si>
  <si>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</si>
  <si>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</si>
  <si>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</si>
  <si>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</si>
  <si>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</si>
  <si>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</si>
  <si>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</si>
  <si>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</si>
  <si>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</si>
  <si>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</si>
  <si>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</si>
  <si>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</si>
  <si>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</si>
  <si>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</si>
  <si>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</si>
  <si>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</si>
  <si>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</si>
  <si>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</si>
  <si>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</si>
  <si>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</si>
  <si>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</si>
  <si>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</si>
  <si>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</si>
  <si>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</si>
  <si>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</si>
  <si>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</si>
  <si>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</si>
  <si>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</si>
  <si>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</si>
  <si>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</si>
  <si>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</si>
  <si>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</si>
  <si>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</si>
  <si>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</si>
  <si>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</si>
  <si>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</si>
  <si>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</si>
  <si>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</si>
  <si>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</si>
  <si>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</si>
  <si>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</si>
  <si>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</si>
  <si>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</si>
  <si>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</si>
  <si>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</si>
  <si>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</si>
  <si>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</si>
  <si>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</si>
  <si>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</si>
  <si>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</si>
  <si>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</si>
  <si>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</si>
  <si>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</si>
  <si>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</si>
  <si>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</si>
  <si>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</si>
  <si>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</si>
  <si>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</si>
  <si>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</si>
  <si>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</si>
  <si>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</si>
  <si>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</si>
  <si>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</si>
  <si>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</si>
  <si>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</si>
  <si>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</si>
  <si>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</si>
  <si>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</si>
  <si>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</si>
  <si>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</si>
  <si>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</si>
  <si>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</si>
  <si>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</si>
  <si>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</si>
  <si>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</si>
  <si>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</si>
  <si>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</si>
  <si>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</si>
  <si>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</si>
  <si>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</si>
  <si>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</si>
  <si>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</si>
  <si>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</si>
  <si>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</si>
  <si>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</si>
  <si>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</si>
  <si>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</si>
  <si>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</si>
  <si>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</si>
  <si>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</si>
  <si>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</si>
  <si>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</si>
  <si>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</si>
  <si>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</si>
  <si>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</si>
  <si>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</si>
  <si>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</si>
  <si>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</si>
  <si>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</si>
  <si>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</si>
  <si>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</si>
  <si>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</si>
  <si>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</si>
  <si>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</si>
  <si>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</si>
  <si>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</si>
  <si>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</si>
  <si>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</si>
  <si>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</si>
  <si>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</si>
  <si>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</si>
  <si>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</si>
  <si>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</si>
  <si>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</si>
  <si>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</si>
  <si>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</si>
  <si>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</si>
  <si>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</si>
  <si>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</si>
  <si>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</si>
  <si>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</si>
  <si>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</si>
  <si>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</si>
  <si>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</si>
  <si>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</si>
  <si>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</si>
  <si>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</si>
  <si>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</si>
  <si>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</si>
  <si>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</si>
  <si>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</si>
  <si>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</si>
  <si>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</si>
  <si>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</si>
  <si>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</si>
  <si>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</si>
  <si>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</si>
  <si>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</si>
  <si>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</si>
  <si>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</si>
  <si>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</si>
  <si>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</si>
  <si>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</si>
  <si>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</si>
  <si>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</si>
  <si>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</si>
  <si>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</si>
  <si>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</si>
  <si>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</si>
  <si>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</si>
  <si>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</si>
  <si>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</si>
  <si>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</si>
  <si>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</si>
  <si>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</si>
  <si>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</si>
  <si>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</si>
  <si>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</si>
  <si>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</si>
  <si>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</si>
  <si>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</si>
  <si>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</si>
  <si>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</si>
  <si>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</si>
  <si>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</si>
  <si>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</si>
  <si>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</si>
  <si>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</si>
  <si>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</si>
  <si>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</si>
  <si>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</si>
  <si>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</si>
  <si>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</si>
  <si>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</si>
  <si>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</si>
  <si>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</si>
  <si>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</si>
  <si>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</si>
  <si>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</si>
  <si>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</si>
  <si>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</si>
  <si>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</si>
  <si>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</si>
  <si>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</si>
  <si>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</si>
  <si>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</si>
  <si>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</si>
  <si>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</si>
  <si>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</si>
  <si>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</si>
  <si>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</si>
  <si>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</si>
  <si>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</si>
  <si>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</si>
  <si>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</si>
  <si>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</si>
  <si>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</si>
  <si>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</si>
  <si>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</si>
  <si>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</si>
  <si>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</si>
  <si>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</si>
  <si>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</si>
  <si>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</si>
  <si>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</si>
  <si>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</si>
  <si>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</si>
  <si>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</si>
  <si>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</si>
  <si>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</si>
  <si>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</si>
  <si>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</si>
  <si>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</si>
  <si>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</si>
  <si>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</si>
  <si>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</si>
  <si>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</si>
  <si>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</si>
  <si>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</si>
  <si>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</si>
  <si>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</si>
  <si>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</si>
  <si>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</si>
  <si>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</si>
  <si>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</si>
  <si>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</si>
  <si>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</si>
  <si>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</si>
  <si>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</si>
  <si>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</si>
  <si>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</si>
  <si>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</si>
  <si>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</si>
  <si>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</si>
  <si>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</si>
  <si>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</si>
  <si>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</si>
  <si>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</si>
  <si>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</si>
  <si>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</si>
  <si>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</si>
  <si>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</si>
  <si>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</si>
  <si>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</si>
  <si>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</si>
  <si>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</si>
  <si>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</si>
  <si>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</si>
  <si>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</si>
  <si>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</si>
  <si>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</si>
  <si>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</si>
  <si>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</si>
  <si>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</si>
  <si>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</si>
  <si>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</si>
  <si>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</si>
  <si>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</si>
  <si>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</si>
  <si>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</si>
  <si>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</si>
  <si>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</si>
  <si>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</si>
  <si>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</si>
  <si>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</si>
  <si>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</si>
  <si>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</si>
  <si>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</si>
  <si>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</si>
  <si>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</si>
  <si>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</si>
  <si>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</si>
  <si>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</si>
  <si>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</si>
  <si>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</si>
  <si>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</si>
  <si>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</si>
  <si>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</si>
  <si>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</si>
  <si>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</si>
  <si>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</si>
  <si>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</si>
  <si>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</si>
  <si>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</si>
  <si>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</si>
  <si>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</si>
  <si>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</si>
  <si>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</si>
  <si>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</si>
  <si>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</si>
  <si>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</si>
  <si>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</si>
  <si>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</si>
  <si>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</si>
  <si>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</si>
  <si>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</si>
  <si>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</si>
  <si>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</si>
  <si>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</si>
  <si>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</si>
  <si>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</si>
  <si>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</si>
  <si>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</si>
  <si>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</si>
  <si>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</si>
  <si>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</si>
  <si>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</si>
  <si>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</si>
  <si>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</si>
  <si>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</si>
  <si>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</si>
  <si>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</si>
  <si>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</si>
  <si>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</si>
  <si>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</si>
  <si>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</si>
  <si>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</si>
  <si>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</si>
  <si>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</si>
  <si>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</si>
  <si>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</si>
  <si>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</si>
  <si>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</si>
  <si>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</si>
  <si>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</si>
  <si>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</si>
  <si>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</si>
  <si>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</si>
  <si>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</si>
  <si>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</si>
  <si>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</si>
  <si>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</si>
  <si>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</si>
  <si>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</si>
  <si>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</si>
  <si>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</si>
  <si>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</si>
  <si>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</si>
  <si>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</si>
  <si>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</si>
  <si>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</si>
  <si>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</si>
  <si>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</si>
  <si>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</si>
  <si>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</si>
  <si>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</si>
  <si>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</si>
  <si>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</si>
  <si>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</si>
  <si>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</si>
  <si>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</si>
  <si>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</si>
  <si>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</si>
  <si>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</si>
  <si>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</si>
  <si>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</si>
  <si>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</si>
  <si>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</si>
  <si>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</si>
  <si>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</si>
  <si>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</si>
  <si>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</si>
  <si>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</si>
  <si>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</si>
  <si>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</si>
  <si>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</si>
  <si>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</si>
  <si>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</si>
  <si>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</si>
  <si>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</si>
  <si>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</si>
  <si>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</si>
  <si>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</si>
  <si>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</si>
  <si>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</si>
  <si>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</si>
  <si>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</si>
  <si>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</si>
  <si>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</si>
  <si>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</si>
  <si>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</si>
  <si>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</si>
  <si>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</si>
  <si>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</si>
  <si>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</si>
  <si>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</si>
  <si>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</si>
  <si>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</si>
  <si>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</si>
  <si>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</si>
  <si>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</si>
  <si>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</si>
  <si>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</si>
  <si>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</si>
  <si>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</si>
  <si>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</si>
  <si>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</si>
  <si>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</si>
  <si>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</si>
  <si>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</si>
  <si>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</si>
  <si>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</si>
  <si>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</si>
  <si>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</si>
  <si>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</si>
  <si>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</si>
  <si>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</si>
  <si>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</si>
  <si>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</si>
  <si>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</si>
  <si>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</si>
  <si>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</si>
  <si>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</si>
  <si>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</si>
  <si>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</si>
  <si>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</si>
  <si>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</si>
  <si>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</si>
  <si>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</si>
  <si>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</si>
  <si>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</si>
  <si>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</si>
  <si>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</si>
  <si>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</si>
  <si>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</si>
  <si>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</si>
  <si>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</si>
  <si>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</si>
  <si>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</si>
  <si>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</si>
  <si>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</si>
  <si>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</si>
  <si>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</si>
  <si>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</si>
  <si>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</si>
  <si>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</si>
  <si>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</si>
  <si>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</si>
  <si>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</si>
  <si>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</si>
  <si>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</si>
  <si>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</si>
  <si>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</si>
  <si>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</si>
  <si>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</si>
  <si>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</si>
  <si>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</si>
  <si>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</si>
  <si>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</si>
  <si>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</si>
  <si>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</si>
  <si>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</si>
  <si>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</si>
  <si>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</si>
  <si>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</si>
  <si>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</si>
  <si>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</si>
  <si>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</si>
  <si>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</si>
  <si>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</si>
  <si>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</si>
  <si>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</si>
  <si>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</si>
  <si>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</si>
  <si>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</si>
  <si>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</si>
  <si>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</si>
  <si>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</si>
  <si>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</si>
  <si>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</si>
  <si>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</si>
  <si>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</si>
  <si>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</si>
  <si>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</si>
  <si>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</si>
  <si>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</si>
  <si>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</si>
  <si>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</si>
  <si>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</si>
  <si>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</si>
  <si>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</si>
  <si>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</si>
  <si>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</si>
  <si>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</si>
  <si>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</si>
  <si>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</si>
  <si>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</si>
  <si>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</si>
  <si>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</si>
  <si>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</si>
  <si>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</si>
  <si>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</si>
  <si>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</si>
  <si>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</si>
  <si>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</si>
  <si>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</si>
  <si>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</si>
  <si>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</si>
  <si>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</si>
  <si>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</si>
  <si>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</si>
  <si>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</si>
  <si>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</si>
  <si>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</si>
  <si>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</si>
  <si>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</si>
  <si>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</si>
  <si>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</si>
  <si>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</si>
  <si>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</si>
  <si>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</si>
  <si>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</si>
  <si>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</si>
  <si>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</si>
  <si>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</si>
  <si>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</si>
  <si>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</si>
  <si>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</si>
  <si>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</si>
  <si>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</si>
  <si>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</si>
  <si>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</si>
  <si>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</si>
  <si>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</si>
  <si>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</si>
  <si>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</si>
  <si>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</si>
  <si>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</si>
  <si>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</si>
  <si>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</si>
  <si>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</si>
  <si>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</si>
  <si>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</si>
  <si>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</si>
  <si>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</si>
  <si>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</si>
  <si>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</si>
  <si>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</si>
  <si>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</si>
  <si>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</si>
  <si>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</si>
  <si>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</si>
  <si>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</si>
  <si>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</si>
  <si>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</si>
  <si>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</si>
  <si>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</si>
  <si>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</si>
  <si>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</si>
  <si>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</si>
  <si>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</si>
  <si>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</si>
  <si>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</si>
  <si>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</si>
  <si>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</si>
  <si>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</si>
  <si>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</si>
  <si>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</si>
  <si>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</si>
  <si>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</si>
  <si>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</si>
  <si>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</si>
  <si>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</si>
  <si>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</si>
  <si>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</si>
  <si>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</si>
  <si>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</si>
  <si>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</si>
  <si>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</si>
  <si>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</si>
  <si>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</si>
  <si>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</si>
  <si>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</si>
  <si>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</si>
  <si>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</si>
  <si>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</si>
  <si>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</si>
  <si>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</si>
  <si>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</si>
  <si>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</si>
  <si>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</si>
  <si>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</si>
  <si>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</si>
  <si>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</si>
  <si>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</si>
  <si>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</si>
  <si>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</si>
  <si>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</si>
  <si>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</si>
  <si>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</si>
  <si>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</si>
  <si>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</si>
  <si>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</si>
  <si>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</si>
  <si>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</si>
  <si>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</si>
  <si>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</si>
  <si>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</si>
  <si>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</si>
  <si>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</si>
  <si>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</si>
  <si>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</si>
  <si>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</si>
  <si>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</si>
  <si>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</si>
  <si>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</si>
  <si>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</si>
  <si>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</si>
  <si>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</si>
  <si>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</si>
  <si>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</si>
  <si>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</si>
  <si>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</si>
  <si>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</si>
  <si>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</si>
  <si>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</si>
  <si>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</si>
  <si>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</si>
  <si>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</si>
  <si>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</si>
  <si>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</si>
  <si>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</si>
  <si>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</si>
  <si>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</si>
  <si>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</si>
  <si>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</si>
  <si>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</si>
  <si>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</si>
  <si>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</si>
  <si>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</si>
  <si>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</si>
  <si>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</si>
  <si>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</si>
  <si>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</si>
  <si>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</si>
  <si>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</si>
  <si>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</si>
  <si>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</si>
  <si>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</si>
  <si>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</si>
  <si>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</si>
  <si>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</si>
  <si>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</si>
  <si>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</si>
  <si>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</si>
  <si>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</si>
  <si>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</si>
  <si>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</si>
  <si>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</si>
  <si>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</si>
  <si>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</si>
  <si>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</si>
  <si>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</si>
  <si>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</si>
  <si>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</si>
  <si>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</si>
  <si>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</si>
  <si>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</si>
  <si>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</si>
  <si>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</si>
  <si>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</si>
  <si>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</si>
  <si>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</si>
  <si>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</si>
  <si>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</si>
  <si>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</si>
  <si>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</si>
  <si>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</si>
  <si>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</si>
  <si>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</si>
  <si>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</si>
  <si>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</si>
  <si>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</si>
  <si>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</si>
  <si>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</si>
  <si>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</si>
  <si>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</si>
  <si>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</si>
  <si>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</si>
  <si>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</si>
  <si>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</si>
  <si>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</si>
  <si>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</si>
  <si>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</si>
  <si>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</si>
  <si>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</si>
  <si>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</si>
  <si>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</si>
  <si>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</si>
  <si>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</si>
  <si>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</si>
  <si>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</si>
  <si>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</si>
  <si>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</si>
  <si>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</si>
  <si>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</si>
  <si>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</si>
  <si>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</si>
  <si>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</si>
  <si>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</si>
  <si>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</si>
  <si>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</si>
  <si>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</si>
  <si>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</si>
  <si>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</si>
  <si>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</si>
  <si>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</si>
  <si>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</si>
  <si>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</si>
  <si>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</si>
  <si>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</si>
  <si>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</si>
  <si>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</si>
  <si>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</si>
  <si>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</si>
  <si>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</si>
  <si>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</si>
  <si>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</si>
  <si>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</si>
  <si>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</si>
  <si>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</si>
  <si>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</si>
  <si>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</si>
  <si>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</si>
  <si>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</si>
  <si>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</si>
  <si>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</si>
  <si>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</si>
  <si>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</si>
  <si>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</si>
  <si>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</si>
  <si>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</si>
  <si>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</si>
  <si>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</si>
  <si>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</si>
  <si>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</si>
  <si>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</si>
  <si>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</si>
  <si>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</si>
  <si>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</si>
  <si>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</si>
  <si>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</si>
  <si>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</si>
  <si>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</si>
  <si>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</si>
  <si>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</si>
  <si>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</si>
  <si>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</si>
  <si>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</si>
  <si>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</si>
  <si>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</si>
  <si>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</si>
  <si>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</si>
  <si>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</si>
  <si>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</si>
  <si>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</si>
  <si>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</si>
  <si>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</si>
  <si>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</si>
  <si>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</si>
  <si>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</si>
  <si>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</si>
  <si>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</si>
  <si>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</si>
  <si>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</si>
  <si>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</si>
  <si>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</si>
  <si>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</si>
  <si>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</si>
  <si>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</si>
  <si>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</si>
  <si>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</si>
  <si>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</si>
  <si>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</si>
  <si>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</si>
  <si>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</si>
  <si>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</si>
  <si>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</si>
  <si>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</si>
  <si>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</si>
  <si>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</si>
  <si>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</si>
  <si>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</si>
  <si>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</si>
  <si>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</si>
  <si>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</si>
  <si>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</si>
  <si>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</si>
  <si>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</si>
  <si>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</si>
  <si>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</si>
  <si>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</si>
  <si>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</si>
  <si>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</si>
  <si>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</si>
  <si>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</si>
  <si>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</si>
  <si>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</si>
  <si>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</si>
  <si>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</si>
  <si>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</si>
  <si>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</si>
  <si>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</si>
  <si>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</si>
  <si>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</si>
  <si>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</si>
  <si>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</si>
  <si>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</si>
  <si>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</si>
  <si>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</si>
  <si>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</si>
  <si>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</si>
  <si>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</si>
  <si>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</si>
  <si>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</si>
  <si>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</si>
  <si>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</si>
  <si>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</si>
  <si>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</si>
  <si>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</si>
  <si>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</si>
  <si>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</si>
  <si>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</si>
  <si>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</si>
  <si>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</si>
  <si>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</si>
  <si>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</si>
  <si>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</si>
  <si>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</si>
  <si>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</si>
  <si>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</si>
  <si>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</si>
  <si>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</si>
  <si>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</si>
  <si>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</si>
  <si>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</si>
  <si>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</si>
  <si>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</si>
  <si>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</si>
  <si>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</si>
  <si>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</si>
  <si>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</si>
  <si>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</si>
  <si>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</si>
  <si>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</si>
  <si>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</si>
  <si>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</si>
  <si>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</si>
  <si>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</si>
  <si>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</si>
  <si>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</si>
  <si>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</si>
  <si>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</si>
  <si>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</si>
  <si>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</si>
  <si>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</si>
  <si>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</si>
  <si>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</si>
  <si>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</si>
  <si>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</si>
  <si>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</si>
  <si>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</si>
  <si>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</si>
  <si>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</si>
  <si>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</si>
  <si>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</si>
  <si>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</si>
  <si>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</si>
  <si>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</si>
  <si>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</si>
  <si>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</si>
  <si>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</si>
  <si>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</si>
  <si>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</si>
  <si>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</si>
  <si>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</si>
  <si>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</si>
  <si>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</si>
  <si>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</si>
  <si>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</si>
  <si>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</si>
  <si>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</si>
  <si>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</si>
  <si>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</si>
  <si>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</si>
  <si>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</si>
  <si>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</si>
  <si>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</si>
  <si>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</si>
  <si>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</si>
  <si>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</si>
  <si>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</si>
  <si>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</si>
  <si>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</si>
  <si>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</si>
  <si>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</si>
  <si>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</si>
  <si>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</si>
  <si>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</si>
  <si>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</si>
  <si>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</si>
  <si>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</si>
  <si>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</si>
  <si>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</si>
  <si>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</si>
  <si>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</si>
  <si>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</si>
  <si>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</si>
  <si>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</si>
  <si>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</si>
  <si>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</si>
  <si>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</si>
  <si>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</si>
  <si>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</si>
  <si>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</si>
  <si>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</si>
  <si>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</si>
  <si>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</si>
  <si>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</si>
  <si>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</si>
  <si>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</si>
  <si>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</si>
  <si>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</si>
  <si>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</si>
  <si>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</si>
  <si>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</si>
  <si>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</si>
  <si>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</si>
  <si>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</si>
  <si>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</si>
  <si>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</si>
  <si>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</si>
  <si>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</si>
  <si>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</si>
  <si>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</si>
  <si>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</si>
  <si>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</si>
  <si>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</si>
  <si>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</si>
  <si>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</si>
  <si>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</si>
  <si>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</si>
  <si>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</si>
  <si>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</si>
  <si>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</si>
  <si>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</si>
  <si>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</si>
  <si>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</si>
  <si>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</si>
  <si>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</si>
  <si>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</si>
  <si>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</si>
  <si>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</si>
  <si>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</si>
  <si>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</si>
  <si>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</si>
  <si>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</si>
  <si>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</si>
  <si>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</si>
  <si>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</si>
  <si>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</si>
  <si>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</si>
  <si>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</si>
  <si>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</si>
  <si>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</si>
  <si>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</si>
  <si>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</si>
  <si>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</si>
  <si>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</si>
  <si>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</si>
  <si>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</si>
  <si>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</si>
  <si>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</si>
  <si>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</si>
  <si>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</si>
  <si>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</si>
  <si>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</si>
  <si>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</si>
  <si>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</si>
  <si>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</si>
  <si>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</si>
  <si>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</si>
  <si>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</si>
  <si>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</si>
  <si>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</si>
  <si>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</si>
  <si>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</si>
  <si>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</si>
  <si>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</si>
  <si>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</si>
  <si>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</si>
  <si>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</si>
  <si>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</si>
  <si>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</si>
  <si>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</si>
  <si>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</si>
  <si>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</si>
  <si>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</si>
  <si>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</si>
  <si>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</si>
  <si>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</si>
  <si>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</si>
  <si>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</si>
  <si>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</si>
  <si>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</si>
  <si>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</si>
  <si>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</si>
  <si>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</si>
  <si>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</si>
  <si>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</si>
  <si>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</si>
  <si>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</si>
  <si>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</si>
  <si>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</si>
  <si>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</si>
  <si>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</si>
  <si>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</si>
  <si>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</si>
  <si>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</si>
  <si>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</si>
  <si>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</si>
  <si>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</si>
  <si>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</si>
  <si>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</si>
  <si>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</si>
  <si>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</si>
  <si>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</si>
  <si>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</si>
  <si>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</si>
  <si>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</si>
  <si>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</si>
  <si>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</si>
  <si>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</si>
  <si>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</si>
  <si>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</si>
  <si>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</si>
  <si>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</si>
  <si>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</si>
  <si>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</si>
  <si>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</si>
  <si>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</si>
  <si>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</si>
  <si>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</si>
  <si>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</si>
  <si>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</si>
  <si>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</si>
  <si>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</si>
  <si>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</si>
  <si>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</si>
  <si>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</si>
  <si>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</si>
  <si>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</si>
  <si>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</si>
  <si>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</si>
  <si>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</si>
  <si>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</si>
  <si>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</si>
  <si>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</si>
  <si>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</si>
  <si>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</si>
  <si>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</si>
  <si>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</si>
  <si>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</si>
  <si>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</si>
  <si>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</si>
  <si>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</si>
  <si>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</si>
  <si>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</si>
  <si>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</si>
  <si>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</si>
  <si>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</si>
  <si>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</si>
  <si>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</si>
  <si>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</si>
  <si>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</si>
  <si>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</si>
  <si>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</si>
  <si>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</si>
  <si>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</si>
  <si>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</si>
  <si>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</si>
  <si>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</si>
  <si>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</si>
  <si>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</si>
  <si>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</si>
  <si>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</si>
  <si>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</si>
  <si>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</si>
  <si>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</si>
  <si>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</si>
  <si>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</si>
  <si>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</si>
  <si>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</si>
  <si>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</si>
  <si>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</si>
  <si>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</si>
  <si>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</si>
  <si>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</si>
  <si>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</si>
  <si>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</si>
  <si>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</si>
  <si>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</si>
  <si>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</si>
  <si>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</si>
  <si>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</si>
  <si>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</si>
  <si>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</si>
  <si>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</si>
  <si>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</si>
  <si>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</si>
  <si>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</si>
  <si>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</si>
  <si>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</si>
  <si>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</si>
  <si>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</si>
  <si>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</si>
  <si>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</si>
  <si>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</si>
  <si>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</si>
  <si>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</si>
  <si>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</si>
  <si>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</si>
  <si>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</si>
  <si>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</si>
  <si>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</si>
  <si>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</si>
  <si>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</si>
  <si>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</si>
  <si>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</si>
  <si>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</si>
  <si>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</si>
  <si>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</si>
  <si>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</si>
  <si>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</si>
  <si>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</si>
  <si>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</si>
  <si>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</si>
  <si>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</si>
  <si>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</si>
  <si>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</si>
  <si>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</si>
  <si>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</si>
  <si>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</si>
  <si>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</si>
  <si>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</si>
  <si>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</si>
  <si>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</si>
  <si>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</si>
  <si>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</si>
  <si>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</si>
  <si>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</si>
  <si>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</si>
  <si>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</si>
  <si>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</si>
  <si>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</si>
  <si>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</si>
  <si>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</si>
  <si>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</si>
  <si>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</si>
  <si>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</si>
  <si>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</si>
  <si>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</si>
  <si>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</si>
  <si>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</si>
  <si>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</si>
  <si>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</si>
  <si>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</si>
  <si>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</si>
  <si>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</si>
  <si>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</si>
  <si>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</si>
  <si>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</si>
  <si>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</si>
  <si>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</si>
  <si>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</si>
  <si>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</si>
  <si>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</si>
  <si>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</si>
  <si>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</si>
  <si>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</si>
  <si>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</si>
  <si>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</si>
  <si>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</si>
  <si>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</si>
  <si>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</si>
  <si>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</si>
  <si>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</si>
  <si>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</si>
  <si>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</si>
  <si>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</si>
  <si>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</si>
  <si>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</si>
  <si>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</si>
  <si>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</si>
  <si>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</si>
  <si>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</si>
  <si>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</si>
  <si>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</si>
  <si>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</si>
  <si>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</si>
  <si>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</si>
  <si>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</si>
  <si>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</si>
  <si>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</si>
  <si>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</si>
  <si>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</si>
  <si>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</si>
  <si>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</si>
  <si>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</si>
  <si>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</si>
  <si>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</si>
  <si>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</si>
  <si>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</si>
  <si>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</si>
  <si>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</si>
  <si>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</si>
  <si>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</si>
  <si>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</si>
  <si>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</si>
  <si>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</si>
  <si>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</si>
  <si>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</si>
  <si>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</si>
  <si>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</si>
  <si>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</si>
  <si>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</si>
  <si>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</si>
  <si>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</si>
  <si>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</si>
  <si>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</si>
  <si>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</si>
  <si>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</si>
  <si>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</si>
  <si>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</si>
  <si>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</si>
  <si>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</si>
  <si>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</si>
  <si>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</si>
  <si>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</si>
  <si>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</si>
  <si>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</si>
  <si>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</si>
  <si>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</si>
  <si>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</si>
  <si>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</si>
  <si>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</si>
  <si>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</si>
  <si>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</si>
  <si>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</si>
  <si>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</si>
  <si>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</si>
  <si>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</si>
  <si>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</si>
  <si>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</si>
  <si>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</si>
  <si>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</si>
  <si>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</si>
  <si>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</si>
  <si>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</si>
  <si>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</si>
  <si>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</si>
  <si>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</si>
  <si>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</si>
  <si>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</si>
  <si>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</si>
  <si>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</si>
  <si>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</si>
  <si>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</si>
  <si>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</si>
  <si>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</si>
  <si>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</si>
  <si>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</si>
  <si>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</si>
  <si>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</si>
  <si>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</si>
  <si>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</si>
  <si>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</si>
  <si>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</si>
  <si>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</si>
  <si>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</si>
  <si>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</si>
  <si>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</si>
  <si>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</si>
  <si>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</si>
  <si>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</si>
  <si>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</si>
  <si>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</si>
  <si>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</si>
  <si>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</si>
  <si>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</si>
  <si>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</si>
  <si>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</si>
  <si>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</si>
  <si>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</si>
  <si>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</si>
  <si>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</si>
  <si>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</si>
  <si>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</si>
  <si>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</si>
  <si>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</si>
  <si>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</si>
  <si>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</si>
  <si>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</si>
  <si>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</si>
  <si>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</si>
  <si>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</si>
  <si>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</si>
  <si>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</si>
  <si>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</si>
  <si>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</si>
  <si>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</si>
  <si>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</si>
  <si>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</si>
  <si>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</si>
  <si>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</si>
  <si>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</si>
  <si>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</si>
  <si>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</si>
  <si>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</si>
  <si>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</si>
  <si>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</si>
  <si>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</si>
  <si>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</si>
  <si>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</si>
  <si>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</si>
  <si>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</si>
  <si>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</si>
  <si>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</si>
  <si>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</si>
  <si>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</si>
  <si>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</si>
  <si>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</si>
  <si>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</si>
  <si>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</si>
  <si>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</si>
  <si>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</si>
  <si>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</si>
  <si>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</si>
  <si>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</si>
  <si>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</si>
  <si>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</si>
  <si>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</si>
  <si>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</si>
  <si>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</si>
  <si>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</si>
  <si>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</si>
  <si>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</si>
  <si>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</si>
  <si>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</si>
  <si>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</si>
  <si>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</si>
  <si>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</si>
  <si>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</si>
  <si>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</si>
  <si>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</si>
  <si>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</si>
  <si>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</si>
  <si>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</si>
  <si>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</si>
  <si>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</si>
  <si>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</si>
  <si>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</si>
  <si>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</si>
  <si>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</si>
  <si>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</si>
  <si>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</si>
  <si>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</si>
  <si>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</si>
  <si>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</si>
  <si>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</si>
  <si>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</si>
  <si>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</si>
  <si>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</si>
  <si>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</si>
  <si>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</si>
  <si>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</si>
  <si>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</si>
  <si>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</si>
  <si>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</si>
  <si>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</si>
  <si>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</si>
  <si>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</si>
  <si>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</si>
  <si>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</si>
  <si>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</si>
  <si>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</si>
  <si>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</si>
  <si>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</si>
  <si>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</si>
  <si>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</si>
  <si>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</si>
  <si>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</si>
  <si>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</si>
  <si>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</si>
  <si>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</si>
  <si>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</si>
  <si>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</si>
  <si>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</si>
  <si>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</si>
  <si>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</si>
  <si>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</si>
  <si>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</si>
  <si>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</si>
  <si>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</si>
  <si>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</si>
  <si>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</si>
  <si>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</si>
  <si>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</si>
  <si>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</si>
  <si>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</si>
  <si>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</si>
  <si>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</si>
  <si>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</si>
  <si>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</si>
  <si>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</si>
  <si>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</si>
  <si>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</si>
  <si>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</si>
  <si>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</si>
  <si>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</si>
  <si>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</si>
  <si>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</si>
  <si>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</si>
  <si>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</si>
  <si>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</si>
  <si>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</si>
  <si>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</si>
  <si>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</si>
  <si>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</si>
  <si>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</si>
  <si>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</si>
  <si>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</si>
  <si>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</si>
  <si>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</si>
  <si>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</si>
  <si>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</si>
  <si>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</si>
  <si>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</si>
  <si>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</si>
  <si>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</si>
  <si>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</si>
  <si>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</si>
  <si>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</si>
  <si>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</si>
  <si>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</si>
  <si>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</si>
  <si>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</si>
  <si>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</si>
  <si>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</si>
  <si>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</si>
  <si>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</si>
  <si>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</si>
  <si>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</si>
  <si>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</si>
  <si>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</si>
  <si>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</si>
  <si>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</si>
  <si>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</si>
  <si>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</si>
  <si>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</si>
  <si>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</si>
  <si>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</si>
  <si>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</si>
  <si>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</si>
  <si>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</si>
  <si>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</si>
  <si>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</si>
  <si>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</si>
  <si>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</si>
  <si>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</si>
  <si>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</si>
  <si>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</si>
  <si>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</si>
  <si>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</si>
  <si>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</si>
  <si>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</si>
  <si>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</si>
  <si>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</si>
  <si>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</si>
  <si>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</si>
  <si>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</si>
  <si>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</si>
  <si>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</si>
  <si>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</si>
  <si>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</si>
  <si>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</si>
  <si>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</si>
  <si>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</si>
  <si>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</si>
  <si>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</si>
  <si>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</si>
  <si>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</si>
  <si>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</si>
  <si>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</si>
  <si>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</si>
  <si>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</si>
  <si>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</si>
  <si>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</si>
  <si>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</si>
  <si>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</si>
  <si>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</si>
  <si>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</si>
  <si>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</si>
  <si>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</si>
  <si>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</si>
  <si>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</si>
  <si>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</si>
  <si>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</si>
  <si>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</si>
  <si>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</si>
  <si>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</si>
  <si>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</si>
  <si>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</si>
  <si>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</si>
  <si>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</si>
  <si>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</si>
  <si>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</si>
  <si>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</si>
  <si>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</si>
  <si>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</si>
  <si>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</si>
  <si>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</si>
  <si>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</si>
  <si>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</si>
  <si>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</si>
  <si>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</si>
  <si>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</si>
  <si>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</si>
  <si>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</si>
  <si>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</si>
  <si>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</si>
  <si>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</si>
  <si>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</si>
  <si>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</si>
  <si>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</si>
  <si>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</si>
  <si>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</si>
  <si>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</si>
  <si>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</si>
  <si>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</si>
  <si>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</si>
  <si>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</si>
  <si>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</si>
  <si>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</si>
  <si>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</si>
  <si>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</si>
  <si>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</si>
  <si>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</si>
  <si>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</si>
  <si>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</si>
  <si>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</si>
  <si>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</si>
  <si>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</si>
  <si>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</si>
  <si>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</si>
  <si>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</si>
  <si>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</si>
  <si>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</si>
  <si>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</si>
  <si>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</si>
  <si>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</si>
  <si>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</si>
  <si>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</si>
  <si>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</si>
  <si>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</si>
  <si>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</si>
  <si>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</si>
  <si>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</si>
  <si>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</si>
  <si>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</si>
  <si>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</si>
  <si>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</si>
  <si>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</si>
  <si>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</si>
  <si>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</si>
  <si>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</si>
  <si>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</si>
  <si>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</si>
  <si>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</si>
  <si>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</si>
  <si>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</si>
  <si>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</si>
  <si>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</si>
  <si>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</si>
  <si>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</si>
  <si>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</si>
  <si>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</si>
  <si>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</si>
  <si>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</si>
  <si>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</si>
  <si>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</si>
  <si>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</si>
  <si>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</si>
  <si>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</si>
  <si>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</si>
  <si>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</si>
  <si>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</si>
  <si>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</si>
  <si>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</si>
  <si>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</si>
  <si>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</si>
  <si>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</si>
  <si>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</si>
  <si>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</si>
  <si>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</si>
  <si>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</si>
  <si>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</si>
  <si>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</si>
  <si>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</si>
  <si>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</si>
  <si>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</si>
  <si>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</si>
  <si>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</si>
  <si>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</si>
  <si>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</si>
  <si>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</si>
  <si>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</si>
  <si>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</si>
  <si>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</si>
  <si>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</si>
  <si>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</si>
  <si>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</si>
  <si>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</si>
  <si>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</si>
  <si>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</si>
  <si>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</si>
  <si>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</si>
  <si>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</si>
  <si>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</si>
  <si>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</si>
  <si>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</si>
  <si>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</si>
  <si>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</si>
  <si>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</si>
  <si>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</si>
  <si>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</si>
  <si>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</si>
  <si>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</si>
  <si>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</si>
  <si>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</si>
  <si>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</si>
  <si>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</si>
  <si>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</si>
  <si>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</si>
  <si>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</si>
  <si>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</si>
  <si>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</si>
  <si>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</si>
  <si>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</si>
  <si>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</si>
  <si>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</si>
  <si>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</si>
  <si>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</si>
  <si>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</si>
  <si>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</si>
  <si>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</si>
  <si>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</si>
  <si>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</si>
  <si>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</si>
  <si>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</si>
  <si>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</si>
  <si>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</si>
  <si>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</si>
  <si>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</si>
  <si>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</si>
  <si>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</si>
  <si>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</si>
  <si>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</si>
  <si>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</si>
  <si>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</si>
  <si>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</si>
  <si>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</si>
  <si>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</si>
  <si>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</si>
  <si>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</si>
  <si>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</si>
  <si>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</si>
  <si>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</si>
  <si>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</si>
  <si>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</si>
  <si>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</si>
  <si>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</si>
  <si>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</si>
  <si>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</si>
  <si>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</si>
  <si>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</si>
  <si>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</si>
  <si>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</si>
  <si>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</si>
  <si>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</si>
  <si>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</si>
  <si>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</si>
  <si>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</si>
  <si>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</si>
  <si>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</si>
  <si>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</si>
  <si>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</si>
  <si>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</si>
  <si>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</si>
  <si>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</si>
  <si>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</si>
  <si>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</si>
  <si>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</si>
  <si>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</si>
  <si>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</si>
  <si>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</si>
  <si>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</si>
  <si>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</si>
  <si>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</si>
  <si>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</si>
  <si>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</si>
  <si>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</si>
  <si>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</si>
  <si>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</si>
  <si>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</si>
  <si>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</si>
  <si>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</si>
  <si>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</si>
  <si>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</si>
  <si>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</si>
  <si>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</si>
  <si>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</si>
  <si>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</si>
  <si>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</si>
  <si>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</si>
  <si>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</si>
  <si>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</si>
  <si>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</si>
  <si>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</si>
  <si>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</si>
  <si>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</si>
  <si>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</si>
  <si>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</si>
  <si>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</si>
  <si>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</si>
  <si>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</si>
  <si>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</si>
  <si>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</si>
  <si>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</si>
  <si>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</si>
  <si>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</si>
  <si>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</si>
  <si>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</si>
  <si>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</si>
  <si>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</si>
  <si>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</si>
  <si>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</si>
  <si>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</si>
  <si>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</si>
  <si>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</si>
  <si>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</si>
  <si>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</si>
  <si>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</si>
  <si>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</si>
  <si>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</si>
  <si>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</si>
  <si>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</si>
  <si>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</si>
  <si>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</si>
  <si>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</si>
  <si>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</si>
  <si>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</si>
  <si>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</si>
  <si>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</si>
  <si>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</si>
  <si>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</si>
  <si>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</si>
  <si>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</si>
  <si>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</si>
  <si>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</si>
  <si>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</si>
  <si>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</si>
  <si>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</si>
  <si>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</si>
  <si>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</si>
  <si>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</si>
  <si>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</si>
  <si>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</si>
  <si>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</si>
  <si>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</si>
  <si>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</si>
  <si>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</si>
  <si>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</si>
  <si>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</si>
  <si>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</si>
  <si>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</si>
  <si>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</si>
  <si>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</si>
  <si>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</si>
  <si>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</si>
  <si>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</si>
  <si>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</si>
  <si>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</si>
  <si>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</si>
  <si>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</si>
  <si>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</si>
  <si>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</si>
  <si>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</si>
  <si>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</si>
  <si>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</si>
  <si>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</si>
  <si>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</si>
  <si>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</si>
  <si>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</si>
  <si>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</si>
  <si>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</si>
  <si>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</si>
  <si>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</si>
  <si>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</si>
  <si>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</si>
  <si>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</si>
  <si>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</si>
  <si>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</si>
  <si>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</si>
  <si>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</si>
  <si>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</si>
  <si>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</si>
  <si>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</si>
  <si>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</si>
  <si>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</si>
  <si>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</si>
  <si>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</si>
  <si>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</si>
  <si>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</si>
  <si>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</si>
  <si>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</si>
  <si>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</si>
  <si>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</si>
  <si>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</si>
  <si>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</si>
  <si>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</si>
  <si>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</si>
  <si>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</si>
  <si>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</si>
  <si>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</si>
  <si>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</si>
  <si>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</si>
  <si>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</si>
  <si>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</si>
  <si>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</si>
  <si>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</si>
  <si>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</si>
  <si>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</si>
  <si>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</si>
  <si>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</si>
  <si>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</si>
  <si>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</si>
  <si>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</si>
  <si>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</si>
  <si>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</si>
  <si>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</si>
  <si>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</si>
  <si>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</si>
  <si>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</si>
  <si>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</si>
  <si>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</si>
  <si>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</si>
  <si>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</si>
  <si>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</si>
  <si>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</si>
  <si>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</si>
  <si>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</si>
  <si>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</si>
  <si>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</si>
  <si>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</si>
  <si>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</si>
  <si>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</si>
  <si>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</si>
  <si>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</si>
  <si>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</si>
  <si>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</si>
  <si>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</si>
  <si>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</si>
  <si>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</si>
  <si>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</si>
  <si>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</si>
  <si>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</si>
  <si>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</si>
  <si>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</si>
  <si>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</si>
  <si>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</si>
  <si>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</si>
  <si>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</si>
  <si>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</si>
  <si>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</si>
  <si>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</si>
  <si>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</si>
  <si>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</si>
  <si>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</si>
  <si>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</si>
  <si>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</si>
  <si>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</si>
  <si>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</si>
  <si>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</si>
  <si>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</si>
  <si>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</si>
  <si>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</si>
  <si>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</si>
  <si>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</si>
  <si>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</si>
  <si>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</si>
  <si>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</si>
  <si>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</si>
  <si>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</si>
  <si>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</si>
  <si>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</si>
  <si>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</si>
  <si>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</si>
  <si>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</si>
  <si>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</si>
  <si>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</si>
  <si>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</si>
  <si>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</si>
  <si>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</si>
  <si>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</si>
  <si>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</si>
  <si>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</si>
  <si>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</si>
  <si>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</si>
  <si>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</si>
  <si>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</si>
  <si>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</si>
  <si>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</si>
  <si>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</si>
  <si>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</si>
  <si>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</si>
  <si>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</si>
  <si>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</si>
  <si>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</si>
  <si>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</si>
  <si>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</si>
  <si>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</si>
  <si>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</si>
  <si>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</si>
  <si>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</si>
  <si>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</si>
  <si>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</si>
  <si>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</si>
  <si>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</si>
  <si>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</si>
  <si>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</si>
  <si>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</si>
  <si>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</si>
  <si>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</si>
  <si>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</si>
  <si>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</si>
  <si>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</si>
  <si>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</si>
  <si>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</si>
  <si>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</si>
  <si>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</si>
  <si>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</si>
  <si>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</si>
  <si>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</si>
  <si>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</si>
  <si>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</si>
  <si>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</si>
  <si>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</si>
  <si>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</si>
  <si>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</si>
  <si>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</si>
  <si>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</si>
  <si>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</si>
  <si>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</si>
  <si>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</si>
  <si>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</si>
  <si>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</si>
  <si>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</si>
  <si>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</si>
  <si>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</si>
  <si>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</si>
  <si>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</si>
  <si>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</si>
  <si>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</si>
  <si>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</si>
  <si>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</si>
  <si>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</si>
  <si>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</si>
  <si>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</si>
  <si>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</si>
  <si>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</si>
  <si>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</si>
  <si>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</si>
  <si>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</si>
  <si>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</si>
  <si>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</si>
  <si>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</si>
  <si>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</si>
  <si>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</si>
  <si>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</si>
  <si>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</si>
  <si>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</si>
  <si>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</si>
  <si>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</si>
  <si>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</si>
  <si>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</si>
  <si>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</si>
  <si>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</si>
  <si>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</si>
  <si>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</si>
  <si>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</si>
  <si>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</si>
  <si>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</si>
  <si>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</si>
  <si>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</si>
  <si>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</si>
  <si>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</si>
  <si>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</si>
  <si>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</si>
  <si>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</si>
  <si>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</si>
  <si>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</si>
  <si>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</si>
  <si>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</si>
  <si>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</si>
  <si>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</si>
  <si>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</si>
  <si>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</si>
  <si>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</si>
  <si>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</si>
  <si>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</si>
  <si>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</si>
  <si>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</si>
  <si>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</si>
  <si>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</si>
  <si>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</si>
  <si>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</si>
  <si>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</si>
  <si>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</si>
  <si>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</si>
  <si>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</si>
  <si>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</si>
  <si>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</si>
  <si>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</si>
  <si>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</si>
  <si>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</si>
  <si>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</si>
  <si>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</si>
  <si>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</si>
  <si>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</si>
  <si>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</si>
  <si>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</si>
  <si>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</si>
  <si>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</si>
  <si>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</si>
  <si>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</si>
  <si>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</si>
  <si>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</si>
  <si>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</si>
  <si>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</si>
  <si>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</si>
  <si>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</si>
  <si>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</si>
  <si>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</si>
  <si>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</si>
  <si>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</si>
  <si>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</si>
  <si>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</si>
  <si>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</si>
  <si>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</si>
  <si>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</si>
  <si>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</si>
  <si>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</si>
  <si>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</si>
  <si>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</si>
  <si>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</si>
  <si>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</si>
  <si>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</si>
  <si>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</si>
  <si>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</si>
  <si>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</si>
  <si>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</si>
  <si>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</si>
  <si>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</si>
  <si>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</si>
  <si>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</si>
  <si>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</si>
  <si>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</si>
  <si>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</si>
  <si>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</si>
  <si>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</si>
  <si>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</si>
  <si>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</si>
  <si>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</si>
  <si>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</si>
  <si>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</si>
  <si>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</si>
  <si>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</si>
  <si>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</si>
  <si>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</si>
  <si>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</si>
  <si>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</si>
  <si>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</si>
  <si>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</si>
  <si>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</si>
  <si>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</si>
  <si>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</si>
  <si>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</si>
  <si>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</si>
  <si>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</si>
  <si>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</si>
  <si>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</si>
  <si>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</si>
  <si>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</si>
  <si>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</si>
  <si>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</si>
  <si>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</si>
  <si>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</si>
  <si>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</si>
  <si>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</si>
  <si>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</si>
  <si>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</si>
  <si>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</si>
  <si>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</si>
  <si>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</si>
  <si>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</si>
  <si>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</si>
  <si>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</si>
  <si>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</si>
  <si>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</si>
  <si>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</si>
  <si>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</si>
  <si>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</si>
  <si>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</si>
  <si>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</si>
  <si>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</si>
  <si>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</si>
  <si>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</si>
  <si>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</si>
  <si>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</si>
  <si>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</si>
  <si>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</si>
  <si>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</si>
  <si>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</si>
  <si>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</si>
  <si>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</si>
  <si>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</si>
  <si>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</si>
  <si>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</si>
  <si>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</si>
  <si>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</si>
  <si>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</si>
  <si>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</si>
  <si>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</si>
  <si>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</si>
  <si>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</si>
  <si>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</si>
  <si>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</si>
  <si>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</si>
  <si>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</si>
  <si>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</si>
  <si>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</si>
  <si>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</si>
  <si>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</si>
  <si>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</si>
  <si>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</si>
  <si>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</si>
  <si>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</si>
  <si>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</si>
  <si>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</si>
  <si>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</si>
  <si>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</si>
  <si>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</si>
  <si>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</si>
  <si>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</si>
  <si>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</si>
  <si>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</si>
  <si>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</si>
  <si>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</si>
  <si>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</si>
  <si>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</si>
  <si>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</si>
  <si>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</si>
  <si>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</si>
  <si>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</si>
  <si>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</si>
  <si>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</si>
  <si>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</si>
  <si>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</si>
  <si>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</si>
  <si>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</si>
  <si>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</si>
  <si>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</si>
  <si>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</si>
  <si>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</si>
  <si>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</si>
  <si>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</si>
  <si>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</si>
  <si>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</si>
  <si>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</si>
  <si>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</si>
  <si>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</si>
  <si>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</si>
  <si>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</si>
  <si>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</si>
  <si>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</si>
  <si>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</si>
  <si>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</si>
  <si>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</si>
  <si>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</si>
  <si>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</si>
  <si>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</si>
  <si>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</si>
  <si>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</si>
  <si>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</si>
  <si>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</si>
  <si>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</si>
  <si>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</si>
  <si>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</si>
  <si>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</si>
  <si>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</si>
  <si>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</si>
  <si>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</si>
  <si>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</si>
  <si>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</si>
  <si>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</si>
  <si>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</si>
  <si>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</si>
  <si>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</si>
  <si>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</si>
  <si>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</si>
  <si>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</si>
  <si>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</si>
  <si>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</si>
  <si>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</si>
  <si>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</si>
  <si>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</si>
  <si>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</si>
  <si>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</si>
  <si>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</si>
  <si>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</si>
  <si>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</si>
  <si>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</si>
  <si>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</si>
  <si>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</si>
  <si>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</si>
  <si>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</si>
  <si>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</si>
  <si>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</si>
  <si>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</si>
  <si>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</si>
  <si>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</si>
  <si>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</si>
  <si>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</si>
  <si>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</si>
  <si>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</si>
  <si>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</si>
  <si>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</si>
  <si>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</si>
  <si>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</si>
  <si>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</si>
  <si>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</si>
  <si>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</si>
  <si>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</si>
  <si>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</si>
  <si>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</si>
  <si>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</si>
  <si>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</si>
  <si>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</si>
  <si>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</si>
  <si>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</si>
  <si>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</si>
  <si>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</si>
  <si>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</si>
  <si>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</si>
  <si>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</si>
  <si>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</si>
  <si>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</si>
  <si>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</si>
  <si>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</si>
  <si>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</si>
  <si>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</si>
  <si>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</si>
  <si>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</si>
  <si>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</si>
  <si>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</si>
  <si>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</si>
  <si>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</si>
  <si>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</si>
  <si>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</si>
  <si>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</si>
  <si>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</si>
  <si>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</si>
  <si>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</si>
  <si>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</si>
  <si>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</si>
  <si>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</si>
  <si>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</si>
  <si>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</si>
  <si>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</si>
  <si>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</si>
  <si>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</si>
  <si>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</si>
  <si>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</si>
  <si>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</si>
  <si>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</si>
  <si>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</si>
  <si>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</si>
  <si>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</si>
  <si>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</si>
  <si>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</si>
  <si>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</si>
  <si>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</si>
  <si>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</si>
  <si>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</si>
  <si>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</si>
  <si>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</si>
  <si>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</si>
  <si>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</si>
  <si>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</si>
  <si>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</si>
  <si>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</si>
  <si>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</si>
  <si>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</si>
  <si>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</si>
  <si>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</si>
  <si>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</si>
  <si>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</si>
  <si>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</si>
  <si>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</si>
  <si>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</si>
  <si>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</si>
  <si>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</si>
  <si>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</si>
  <si>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</si>
  <si>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</si>
  <si>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</si>
  <si>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</si>
  <si>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</si>
  <si>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</si>
  <si>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</si>
  <si>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</si>
  <si>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</si>
  <si>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</si>
  <si>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</si>
  <si>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</si>
  <si>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</si>
  <si>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</si>
  <si>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</si>
  <si>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</si>
  <si>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</si>
  <si>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</si>
  <si>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</si>
  <si>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</si>
  <si>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</si>
  <si>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</si>
  <si>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</si>
  <si>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</si>
  <si>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</si>
  <si>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</si>
  <si>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</si>
  <si>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</si>
  <si>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</si>
  <si>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</si>
  <si>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</si>
  <si>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</si>
  <si>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</si>
  <si>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</si>
  <si>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</si>
  <si>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</si>
  <si>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</si>
  <si>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</si>
  <si>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</si>
  <si>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</si>
  <si>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</si>
  <si>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</si>
  <si>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</si>
  <si>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</si>
  <si>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</si>
  <si>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</si>
  <si>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</si>
  <si>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</si>
  <si>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</si>
  <si>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</si>
  <si>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</si>
  <si>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</si>
  <si>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</si>
  <si>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</si>
  <si>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</si>
  <si>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</si>
  <si>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</si>
  <si>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</si>
  <si>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</si>
  <si>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</si>
  <si>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</si>
  <si>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</si>
  <si>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</si>
  <si>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</si>
  <si>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</si>
  <si>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</si>
  <si>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</si>
  <si>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</si>
  <si>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</si>
  <si>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</si>
  <si>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</si>
  <si>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</si>
  <si>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</si>
  <si>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</si>
  <si>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</si>
  <si>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</si>
  <si>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</si>
  <si>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</si>
  <si>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</si>
  <si>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</si>
  <si>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</si>
  <si>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</si>
  <si>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</si>
  <si>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</si>
  <si>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</si>
  <si>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</si>
  <si>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</si>
  <si>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</si>
  <si>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</si>
  <si>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</si>
  <si>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</si>
  <si>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</si>
  <si>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</si>
  <si>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</si>
  <si>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</si>
  <si>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</si>
  <si>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</si>
  <si>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</si>
  <si>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</si>
  <si>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</si>
  <si>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</si>
  <si>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</si>
  <si>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</si>
  <si>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</si>
  <si>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</si>
  <si>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</si>
  <si>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</si>
  <si>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</si>
  <si>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</si>
  <si>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</si>
  <si>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</si>
  <si>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</si>
  <si>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</si>
  <si>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</si>
  <si>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</si>
  <si>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</si>
  <si>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</si>
  <si>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</si>
  <si>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</si>
  <si>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</si>
  <si>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</si>
  <si>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</si>
  <si>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</si>
  <si>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</si>
  <si>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</si>
  <si>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</si>
  <si>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</si>
  <si>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</si>
  <si>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</si>
  <si>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</si>
  <si>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</si>
  <si>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</si>
  <si>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</si>
  <si>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</si>
  <si>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</si>
  <si>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</si>
  <si>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</si>
  <si>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</si>
  <si>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</si>
  <si>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</si>
  <si>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</si>
  <si>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</si>
  <si>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</si>
  <si>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</si>
  <si>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</si>
  <si>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</si>
  <si>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</si>
  <si>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</si>
  <si>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</si>
  <si>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</si>
  <si>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</si>
  <si>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</si>
  <si>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</si>
  <si>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</si>
  <si>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</si>
  <si>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</si>
  <si>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</si>
  <si>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</si>
  <si>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</si>
  <si>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</si>
  <si>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</si>
  <si>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</si>
  <si>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</si>
  <si>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</si>
  <si>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</si>
  <si>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</si>
  <si>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</si>
  <si>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</si>
  <si>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</si>
  <si>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</si>
  <si>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</si>
  <si>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</si>
  <si>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</si>
  <si>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</si>
  <si>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</si>
  <si>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</si>
  <si>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</si>
  <si>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</si>
  <si>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</si>
  <si>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</si>
  <si>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</si>
  <si>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</si>
  <si>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</si>
  <si>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</si>
  <si>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</si>
  <si>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</si>
  <si>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</si>
  <si>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</si>
  <si>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</si>
  <si>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</si>
  <si>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</si>
  <si>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</si>
  <si>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</si>
  <si>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</si>
  <si>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</si>
  <si>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</si>
  <si>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</si>
  <si>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</si>
  <si>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</si>
  <si>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</si>
  <si>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</si>
  <si>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</si>
  <si>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</si>
  <si>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</si>
  <si>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</si>
  <si>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</si>
  <si>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</si>
  <si>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</si>
  <si>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</si>
  <si>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</si>
  <si>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</si>
  <si>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</si>
  <si>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</si>
  <si>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</si>
  <si>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</si>
  <si>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</si>
  <si>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</si>
  <si>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</si>
  <si>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</si>
  <si>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</si>
  <si>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</si>
  <si>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</si>
  <si>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</si>
  <si>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</si>
  <si>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</si>
  <si>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</si>
  <si>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</si>
  <si>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</si>
  <si>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</si>
  <si>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</si>
  <si>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</si>
  <si>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</si>
  <si>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</si>
  <si>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</si>
  <si>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</si>
  <si>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</si>
  <si>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</si>
  <si>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</si>
  <si>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</si>
  <si>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</si>
  <si>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</si>
  <si>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</si>
  <si>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</si>
  <si>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</si>
  <si>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</si>
  <si>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</si>
  <si>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</si>
  <si>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</si>
  <si>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</si>
  <si>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</si>
  <si>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</si>
  <si>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</si>
  <si>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</si>
  <si>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</si>
  <si>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</si>
  <si>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</si>
  <si>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</si>
  <si>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</si>
  <si>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</si>
  <si>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</si>
  <si>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</si>
  <si>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</si>
  <si>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</si>
  <si>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</si>
  <si>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</si>
  <si>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</si>
  <si>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</si>
  <si>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</si>
  <si>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</si>
  <si>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</si>
  <si>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</si>
  <si>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</si>
  <si>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</si>
  <si>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</si>
  <si>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</si>
  <si>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</si>
  <si>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</si>
  <si>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</si>
  <si>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</si>
  <si>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</si>
  <si>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</si>
  <si>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</si>
  <si>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</si>
  <si>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</si>
  <si>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</si>
  <si>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</si>
  <si>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</si>
  <si>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</si>
  <si>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</si>
  <si>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</si>
  <si>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</si>
  <si>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</si>
  <si>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</si>
  <si>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</si>
  <si>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</si>
  <si>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</si>
  <si>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</si>
  <si>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</si>
  <si>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</si>
  <si>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</si>
  <si>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</si>
  <si>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</si>
  <si>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</si>
  <si>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</si>
  <si>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</si>
  <si>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</si>
  <si>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</si>
  <si>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</si>
  <si>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</si>
  <si>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</si>
  <si>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</si>
  <si>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</si>
  <si>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</si>
  <si>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</si>
  <si>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</si>
  <si>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</si>
  <si>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</si>
  <si>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</si>
  <si>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</si>
  <si>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</si>
  <si>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</si>
  <si>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</si>
  <si>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</si>
  <si>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</si>
  <si>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</si>
  <si>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</si>
  <si>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</si>
  <si>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</si>
  <si>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</si>
  <si>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</si>
  <si>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</si>
  <si>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</si>
  <si>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</si>
  <si>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</si>
  <si>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</si>
  <si>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</si>
  <si>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</si>
  <si>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</si>
  <si>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</si>
  <si>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</si>
  <si>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</si>
  <si>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</si>
  <si>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</si>
  <si>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</si>
  <si>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</si>
  <si>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</si>
  <si>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</si>
  <si>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</si>
  <si>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</si>
  <si>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</si>
  <si>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</si>
  <si>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</si>
  <si>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</si>
  <si>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</si>
  <si>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</si>
  <si>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</si>
  <si>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</si>
  <si>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</si>
  <si>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</si>
  <si>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</si>
  <si>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</si>
  <si>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</si>
  <si>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</si>
  <si>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</si>
  <si>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</si>
  <si>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</si>
  <si>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</si>
  <si>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</si>
  <si>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</si>
  <si>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</si>
  <si>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</si>
  <si>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</si>
  <si>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</si>
  <si>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</si>
  <si>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</si>
  <si>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</si>
  <si>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</si>
  <si>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</si>
  <si>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</si>
  <si>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</si>
  <si>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</si>
  <si>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</si>
  <si>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</si>
  <si>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</si>
  <si>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</si>
  <si>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</si>
  <si>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</si>
  <si>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</si>
  <si>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</si>
  <si>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</si>
  <si>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</si>
  <si>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</si>
  <si>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</si>
  <si>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</si>
  <si>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</si>
  <si>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</si>
  <si>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</si>
  <si>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</si>
  <si>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</si>
  <si>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</si>
  <si>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</si>
  <si>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</si>
  <si>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</si>
  <si>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</si>
  <si>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</si>
  <si>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</si>
  <si>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</si>
  <si>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</si>
  <si>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</si>
  <si>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</si>
  <si>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</si>
  <si>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</si>
  <si>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</si>
  <si>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</si>
  <si>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</si>
  <si>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</si>
  <si>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</si>
  <si>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</si>
  <si>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</si>
  <si>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</si>
  <si>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</si>
  <si>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</si>
  <si>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</si>
  <si>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</si>
  <si>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</si>
  <si>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</si>
  <si>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</si>
  <si>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</si>
  <si>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</si>
  <si>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</si>
  <si>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</si>
  <si>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</si>
  <si>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</si>
  <si>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</si>
  <si>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</si>
  <si>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</si>
  <si>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</si>
  <si>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</si>
  <si>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</si>
  <si>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</si>
  <si>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</si>
  <si>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</si>
  <si>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</si>
  <si>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</si>
  <si>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</si>
  <si>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</si>
  <si>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</si>
  <si>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</si>
  <si>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</si>
  <si>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</si>
  <si>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</si>
  <si>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</si>
  <si>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</si>
  <si>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</si>
  <si>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</si>
  <si>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</si>
  <si>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</si>
  <si>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</si>
  <si>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</si>
  <si>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</si>
  <si>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</si>
  <si>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</si>
  <si>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</si>
  <si>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</si>
  <si>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</si>
  <si>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</si>
  <si>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</si>
  <si>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</si>
  <si>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</si>
  <si>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</si>
  <si>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</si>
  <si>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</si>
  <si>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</si>
  <si>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</si>
  <si>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</si>
  <si>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</si>
  <si>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</si>
  <si>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</si>
  <si>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</si>
  <si>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</si>
  <si>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</si>
  <si>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</si>
  <si>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</si>
  <si>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</si>
  <si>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</si>
  <si>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</si>
  <si>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</si>
  <si>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</si>
  <si>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</si>
  <si>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</si>
  <si>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</si>
  <si>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</si>
  <si>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</si>
  <si>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</si>
  <si>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</si>
  <si>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</si>
  <si>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</si>
  <si>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</si>
  <si>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</si>
  <si>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</si>
  <si>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</si>
  <si>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</si>
  <si>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</si>
  <si>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</si>
  <si>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</si>
  <si>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</si>
  <si>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</si>
  <si>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</si>
  <si>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</si>
  <si>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</si>
  <si>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</si>
  <si>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</si>
  <si>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</si>
  <si>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</si>
  <si>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</si>
  <si>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</si>
  <si>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</si>
  <si>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</si>
  <si>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</si>
  <si>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</si>
  <si>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</si>
  <si>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</si>
  <si>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</si>
  <si>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</si>
  <si>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</si>
  <si>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</si>
  <si>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</si>
  <si>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</si>
  <si>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</si>
  <si>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</si>
  <si>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</si>
  <si>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</si>
  <si>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</si>
  <si>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</si>
  <si>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</si>
  <si>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</si>
  <si>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</si>
  <si>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</si>
  <si>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</si>
  <si>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</si>
  <si>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</si>
  <si>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</si>
  <si>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</si>
  <si>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</si>
  <si>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</si>
  <si>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</si>
  <si>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</si>
  <si>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</si>
  <si>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</si>
  <si>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</si>
  <si>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</si>
  <si>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</si>
  <si>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</si>
  <si>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</si>
  <si>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</si>
  <si>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</si>
  <si>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</si>
  <si>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</si>
  <si>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</si>
  <si>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</si>
  <si>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</si>
  <si>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</si>
  <si>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</si>
  <si>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</si>
  <si>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</si>
  <si>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</si>
  <si>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</si>
  <si>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</si>
  <si>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</si>
  <si>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</si>
  <si>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</si>
  <si>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</si>
  <si>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</si>
  <si>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</si>
  <si>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</si>
  <si>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</si>
  <si>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</si>
  <si>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</si>
  <si>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</si>
  <si>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</si>
  <si>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</si>
  <si>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</si>
  <si>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</si>
  <si>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</si>
  <si>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</si>
  <si>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</si>
  <si>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</si>
  <si>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</si>
  <si>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</si>
  <si>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</si>
  <si>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</si>
  <si>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</si>
  <si>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</si>
  <si>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</si>
  <si>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</si>
  <si>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</si>
  <si>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</si>
  <si>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</si>
  <si>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</si>
  <si>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</si>
  <si>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</si>
  <si>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</si>
  <si>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</si>
  <si>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</si>
  <si>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</si>
  <si>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</si>
  <si>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</si>
  <si>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</si>
  <si>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</si>
  <si>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</si>
  <si>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</si>
  <si>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</si>
  <si>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</si>
  <si>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</si>
  <si>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</si>
  <si>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</si>
  <si>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</si>
  <si>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</si>
  <si>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</si>
  <si>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</si>
  <si>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</si>
  <si>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</si>
  <si>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</si>
  <si>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</si>
  <si>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</si>
  <si>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</si>
  <si>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</si>
  <si>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</si>
  <si>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</si>
  <si>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</si>
  <si>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</si>
  <si>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</si>
  <si>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</si>
  <si>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</si>
  <si>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</si>
  <si>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</si>
  <si>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</si>
  <si>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</si>
  <si>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</si>
  <si>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</si>
  <si>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</si>
  <si>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</si>
  <si>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</si>
  <si>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</si>
  <si>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</si>
  <si>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</si>
  <si>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</si>
  <si>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</si>
  <si>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</si>
  <si>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</si>
  <si>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</si>
  <si>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</si>
  <si>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</si>
  <si>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</si>
  <si>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</si>
  <si>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</si>
  <si>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</si>
  <si>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</si>
  <si>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</si>
  <si>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</si>
  <si>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</si>
  <si>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</si>
  <si>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</si>
  <si>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</si>
  <si>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</si>
  <si>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</si>
  <si>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</si>
  <si>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</si>
  <si>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</si>
  <si>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</si>
  <si>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</si>
  <si>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</si>
  <si>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</si>
  <si>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</si>
  <si>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</si>
  <si>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</si>
  <si>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</si>
  <si>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</si>
  <si>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</si>
  <si>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</si>
  <si>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</si>
  <si>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</si>
  <si>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</si>
  <si>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</si>
  <si>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</si>
  <si>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</si>
  <si>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</si>
  <si>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</si>
  <si>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</si>
  <si>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</si>
  <si>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</si>
  <si>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</si>
  <si>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</si>
  <si>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</si>
  <si>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</si>
  <si>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</si>
  <si>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</si>
  <si>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</si>
  <si>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</si>
  <si>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</si>
  <si>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</si>
  <si>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</si>
  <si>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</si>
  <si>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</si>
  <si>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</si>
  <si>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</si>
  <si>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</si>
  <si>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</si>
  <si>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</si>
  <si>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</si>
  <si>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</si>
  <si>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</si>
  <si>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</si>
  <si>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</si>
  <si>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</si>
  <si>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</si>
  <si>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</si>
  <si>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</si>
  <si>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</si>
  <si>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</si>
  <si>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</si>
  <si>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</si>
  <si>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</si>
  <si>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</si>
  <si>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</si>
  <si>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</si>
  <si>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</si>
  <si>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</si>
  <si>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</si>
  <si>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</si>
  <si>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</si>
  <si>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</si>
  <si>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</si>
  <si>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</si>
  <si>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</si>
  <si>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</si>
  <si>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</si>
  <si>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</si>
  <si>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</si>
  <si>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</si>
  <si>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</si>
  <si>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</si>
  <si>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</si>
  <si>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</si>
  <si>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</si>
  <si>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</si>
  <si>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</si>
  <si>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</si>
  <si>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</si>
  <si>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</si>
  <si>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</si>
  <si>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</si>
  <si>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</si>
  <si>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</si>
  <si>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</si>
  <si>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</si>
  <si>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</si>
  <si>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</si>
  <si>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</si>
  <si>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</si>
  <si>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</si>
  <si>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</si>
  <si>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</si>
  <si>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</si>
  <si>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</si>
  <si>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</si>
  <si>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</si>
  <si>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</si>
  <si>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</si>
  <si>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</si>
  <si>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</si>
  <si>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</si>
  <si>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</si>
  <si>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</si>
  <si>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</si>
  <si>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</si>
  <si>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</si>
  <si>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</si>
  <si>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</si>
  <si>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</si>
  <si>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</si>
  <si>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</si>
  <si>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</si>
  <si>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</si>
  <si>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</si>
  <si>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</si>
  <si>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</si>
  <si>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</si>
  <si>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</si>
  <si>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</si>
  <si>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</si>
  <si>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</si>
  <si>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</si>
  <si>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</si>
  <si>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</si>
  <si>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</si>
  <si>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</si>
  <si>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</si>
  <si>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</si>
  <si>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</si>
  <si>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</si>
  <si>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</si>
  <si>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</si>
  <si>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</si>
  <si>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</si>
  <si>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</si>
  <si>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</si>
  <si>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</si>
  <si>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</si>
  <si>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</si>
  <si>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</si>
  <si>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</si>
  <si>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</si>
  <si>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</si>
  <si>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</si>
  <si>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</si>
  <si>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</si>
  <si>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</si>
  <si>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</si>
  <si>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</si>
  <si>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</si>
  <si>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</si>
  <si>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</si>
  <si>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</si>
  <si>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</si>
  <si>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</si>
  <si>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</si>
  <si>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</si>
  <si>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</si>
  <si>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</si>
  <si>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</si>
  <si>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</si>
  <si>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</si>
  <si>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</si>
  <si>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</si>
  <si>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</si>
  <si>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</si>
  <si>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</si>
  <si>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</si>
  <si>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</si>
  <si>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</si>
  <si>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</si>
  <si>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</si>
  <si>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</si>
  <si>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</si>
  <si>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</si>
  <si>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</si>
  <si>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</si>
  <si>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</si>
  <si>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</si>
  <si>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</si>
  <si>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</si>
  <si>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</si>
  <si>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</si>
  <si>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</si>
  <si>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</si>
  <si>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</si>
  <si>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</si>
  <si>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</si>
  <si>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</si>
  <si>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</si>
  <si>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</si>
  <si>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</si>
  <si>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</si>
  <si>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</si>
  <si>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</si>
  <si>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</si>
  <si>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</si>
  <si>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</si>
  <si>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</si>
  <si>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</si>
  <si>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</si>
  <si>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</si>
  <si>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</si>
  <si>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</si>
  <si>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</si>
  <si>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</si>
  <si>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</si>
  <si>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</si>
  <si>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</si>
  <si>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</si>
  <si>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</si>
  <si>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</si>
  <si>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</si>
  <si>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</si>
  <si>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</si>
  <si>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</si>
  <si>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</si>
  <si>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</si>
  <si>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</si>
  <si>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</si>
  <si>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</si>
  <si>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</si>
  <si>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</si>
  <si>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</si>
  <si>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</si>
  <si>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</si>
  <si>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</si>
  <si>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</si>
  <si>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</si>
  <si>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</si>
  <si>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</si>
  <si>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</si>
  <si>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</si>
  <si>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</si>
  <si>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</si>
  <si>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</si>
  <si>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</si>
  <si>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</si>
  <si>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</si>
  <si>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</si>
  <si>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</si>
  <si>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</si>
  <si>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</si>
  <si>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</si>
  <si>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</si>
  <si>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</si>
  <si>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</si>
  <si>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</si>
  <si>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</si>
  <si>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</si>
  <si>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</si>
  <si>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</si>
  <si>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</si>
  <si>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</si>
  <si>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</si>
  <si>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</si>
  <si>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</si>
  <si>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</si>
  <si>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</si>
  <si>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</si>
  <si>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</si>
  <si>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</si>
  <si>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</si>
  <si>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</si>
  <si>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</si>
  <si>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</si>
  <si>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</si>
  <si>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</si>
  <si>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</si>
  <si>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</si>
  <si>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</si>
  <si>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</si>
  <si>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</si>
  <si>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</si>
  <si>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</si>
  <si>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</si>
  <si>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</si>
  <si>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</si>
  <si>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</si>
  <si>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</si>
  <si>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</si>
  <si>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</si>
  <si>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</si>
  <si>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</si>
  <si>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</si>
  <si>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</si>
  <si>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</si>
  <si>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</si>
  <si>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</si>
  <si>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</si>
  <si>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</si>
  <si>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</si>
  <si>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</si>
  <si>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</si>
  <si>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</si>
  <si>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</si>
  <si>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</si>
  <si>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</si>
  <si>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</si>
  <si>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</si>
  <si>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</si>
  <si>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</si>
  <si>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</si>
  <si>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</si>
  <si>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</si>
  <si>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</si>
  <si>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</si>
  <si>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</si>
  <si>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</si>
  <si>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</si>
  <si>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</si>
  <si>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</si>
  <si>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</si>
  <si>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</si>
  <si>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</si>
  <si>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</si>
  <si>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</si>
  <si>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</si>
  <si>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</si>
  <si>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</si>
  <si>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</si>
  <si>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</si>
  <si>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</si>
  <si>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</si>
  <si>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</si>
  <si>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</si>
  <si>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</si>
  <si>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</si>
  <si>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</si>
  <si>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</si>
  <si>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</si>
  <si>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</si>
  <si>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</si>
  <si>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</si>
  <si>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</si>
  <si>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</si>
  <si>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</si>
  <si>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</si>
  <si>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</si>
  <si>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</si>
  <si>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</si>
  <si>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</si>
  <si>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</si>
  <si>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</si>
  <si>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</si>
  <si>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</si>
  <si>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</si>
  <si>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</si>
  <si>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</si>
  <si>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</si>
  <si>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</si>
  <si>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</si>
  <si>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</si>
  <si>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</si>
  <si>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</si>
  <si>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</si>
  <si>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</si>
  <si>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</si>
  <si>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</si>
  <si>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</si>
  <si>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</si>
  <si>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</si>
  <si>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</si>
  <si>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</si>
  <si>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</si>
  <si>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</si>
  <si>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</si>
  <si>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</si>
  <si>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</si>
  <si>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</si>
  <si>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</si>
  <si>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</si>
  <si>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</si>
  <si>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</si>
  <si>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</si>
  <si>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</si>
  <si>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</si>
  <si>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</si>
  <si>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</si>
  <si>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</si>
  <si>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</si>
  <si>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</si>
  <si>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</si>
  <si>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</si>
  <si>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</si>
  <si>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</si>
  <si>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</si>
  <si>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</si>
  <si>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</si>
  <si>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</si>
  <si>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</si>
  <si>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</si>
  <si>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</si>
  <si>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</si>
  <si>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</si>
  <si>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</si>
  <si>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</si>
  <si>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</si>
  <si>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</si>
  <si>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</si>
  <si>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</si>
  <si>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</si>
  <si>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</si>
  <si>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</si>
  <si>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</si>
  <si>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</si>
  <si>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</si>
  <si>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</si>
  <si>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</si>
  <si>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</si>
  <si>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</si>
  <si>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</si>
  <si>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</si>
  <si>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</si>
  <si>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</si>
  <si>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</si>
  <si>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</si>
  <si>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</si>
  <si>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</si>
  <si>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</si>
  <si>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</si>
  <si>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</si>
  <si>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</si>
  <si>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</si>
  <si>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</si>
  <si>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</si>
  <si>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</si>
  <si>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</si>
  <si>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</si>
  <si>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</si>
  <si>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</si>
  <si>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</si>
  <si>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</si>
  <si>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</si>
  <si>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</si>
  <si>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</si>
  <si>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</si>
  <si>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</si>
  <si>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</si>
  <si>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</si>
  <si>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</si>
  <si>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</si>
  <si>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</si>
  <si>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</si>
  <si>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</si>
  <si>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</si>
  <si>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</si>
  <si>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</si>
  <si>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</si>
  <si>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</si>
  <si>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</si>
  <si>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</si>
  <si>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</si>
  <si>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</si>
  <si>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</si>
  <si>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</si>
  <si>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</si>
  <si>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</si>
  <si>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</si>
  <si>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</si>
  <si>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</si>
  <si>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</si>
  <si>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</si>
  <si>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</si>
  <si>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</si>
  <si>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</si>
  <si>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</si>
  <si>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</si>
  <si>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</si>
  <si>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</si>
  <si>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</si>
  <si>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</si>
  <si>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</si>
  <si>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</si>
  <si>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</si>
  <si>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</si>
  <si>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</si>
  <si>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</si>
  <si>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</si>
  <si>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</si>
  <si>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</si>
  <si>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</si>
  <si>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</si>
  <si>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</si>
  <si>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</si>
  <si>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</si>
  <si>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</si>
  <si>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</si>
  <si>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</si>
  <si>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</si>
  <si>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</si>
  <si>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</si>
  <si>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</si>
  <si>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</si>
  <si>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</si>
  <si>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</si>
  <si>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</si>
  <si>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</si>
  <si>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</si>
  <si>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</si>
  <si>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</si>
  <si>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</si>
  <si>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</si>
  <si>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</si>
  <si>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</si>
  <si>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</si>
  <si>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</si>
  <si>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</si>
  <si>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</si>
  <si>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</si>
  <si>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</si>
  <si>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</si>
  <si>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</si>
  <si>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</si>
  <si>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</si>
  <si>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</si>
  <si>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</si>
  <si>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</si>
  <si>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</si>
  <si>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</si>
  <si>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</si>
  <si>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</si>
  <si>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</si>
  <si>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</si>
  <si>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</si>
  <si>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</si>
  <si>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</si>
  <si>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</si>
  <si>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</si>
  <si>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</si>
  <si>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</si>
  <si>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</si>
  <si>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</si>
  <si>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</si>
  <si>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</si>
  <si>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</si>
  <si>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</si>
  <si>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</si>
  <si>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</si>
  <si>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</si>
  <si>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</si>
  <si>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</si>
  <si>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</si>
  <si>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</si>
  <si>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</si>
  <si>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</si>
  <si>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</si>
  <si>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</si>
  <si>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</si>
  <si>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</si>
  <si>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</si>
  <si>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</si>
  <si>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</si>
  <si>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</si>
  <si>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</si>
  <si>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</si>
  <si>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</si>
  <si>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</si>
  <si>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</si>
  <si>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</si>
  <si>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</si>
  <si>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</si>
  <si>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</si>
  <si>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</si>
  <si>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</si>
  <si>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</si>
  <si>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</si>
  <si>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</si>
  <si>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</si>
  <si>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</si>
  <si>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</si>
  <si>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</si>
  <si>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</si>
  <si>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</si>
  <si>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</si>
  <si>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</si>
  <si>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</si>
  <si>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</si>
  <si>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</si>
  <si>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</si>
  <si>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</si>
  <si>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</si>
  <si>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</si>
  <si>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</si>
  <si>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</si>
  <si>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</si>
  <si>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</si>
  <si>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</si>
  <si>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</si>
  <si>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</si>
  <si>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</si>
  <si>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</si>
  <si>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</si>
  <si>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</si>
  <si>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</si>
  <si>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</si>
  <si>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</si>
  <si>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</si>
  <si>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</si>
  <si>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</si>
  <si>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</si>
  <si>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</si>
  <si>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</si>
  <si>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</si>
  <si>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</si>
  <si>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</si>
  <si>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</si>
  <si>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</si>
  <si>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</si>
  <si>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</si>
  <si>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</si>
  <si>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</si>
  <si>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</si>
  <si>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</si>
  <si>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</si>
  <si>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</si>
  <si>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</si>
  <si>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</si>
  <si>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</si>
  <si>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</si>
  <si>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</si>
  <si>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</si>
  <si>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</si>
  <si>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</si>
  <si>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</si>
  <si>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</si>
  <si>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</si>
  <si>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</si>
  <si>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</si>
  <si>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</si>
  <si>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</si>
  <si>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</si>
  <si>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</si>
  <si>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</si>
  <si>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</si>
  <si>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</si>
  <si>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</si>
  <si>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</si>
  <si>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</si>
  <si>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</si>
  <si>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</si>
  <si>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</si>
  <si>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</si>
  <si>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</si>
  <si>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</si>
  <si>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</si>
  <si>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</si>
  <si>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</si>
  <si>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</si>
  <si>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</si>
  <si>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</si>
  <si>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</si>
  <si>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</si>
  <si>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</si>
  <si>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</si>
  <si>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</si>
  <si>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</si>
  <si>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</si>
  <si>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</si>
  <si>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</si>
  <si>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</si>
  <si>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</si>
  <si>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</si>
  <si>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</si>
  <si>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</si>
  <si>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</si>
  <si>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</si>
  <si>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</si>
  <si>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</si>
  <si>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</si>
  <si>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</si>
  <si>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</si>
  <si>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</si>
  <si>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</si>
  <si>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</si>
  <si>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</si>
  <si>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</si>
  <si>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</si>
  <si>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</si>
  <si>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</si>
  <si>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</si>
  <si>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</si>
  <si>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</si>
  <si>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</si>
  <si>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</si>
  <si>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</si>
  <si>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</si>
  <si>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</si>
  <si>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</si>
  <si>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</si>
  <si>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</si>
  <si>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</si>
  <si>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</si>
  <si>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</si>
  <si>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</si>
  <si>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</si>
  <si>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</si>
  <si>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</si>
  <si>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</si>
  <si>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</si>
  <si>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</si>
  <si>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</si>
  <si>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</si>
  <si>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</si>
  <si>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</si>
  <si>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</si>
  <si>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</si>
  <si>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</si>
  <si>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</si>
  <si>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</si>
  <si>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</si>
  <si>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</si>
  <si>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</si>
  <si>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</si>
  <si>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</si>
  <si>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</si>
  <si>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</si>
  <si>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</si>
  <si>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</si>
  <si>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</si>
  <si>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</si>
  <si>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</si>
  <si>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</si>
  <si>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</si>
  <si>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</si>
  <si>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</si>
  <si>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</si>
  <si>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</si>
  <si>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</si>
  <si>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</si>
  <si>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</si>
  <si>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</si>
  <si>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</si>
  <si>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</si>
  <si>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</si>
  <si>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</si>
  <si>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</si>
  <si>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</si>
  <si>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</si>
  <si>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</si>
  <si>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</si>
  <si>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</si>
  <si>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</si>
  <si>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</si>
  <si>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</si>
  <si>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</si>
  <si>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</si>
  <si>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</si>
  <si>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</si>
  <si>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</si>
  <si>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</si>
  <si>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</si>
  <si>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</si>
  <si>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</si>
  <si>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</si>
  <si>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</si>
  <si>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</si>
  <si>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</si>
  <si>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</si>
  <si>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</si>
  <si>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</si>
  <si>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</si>
  <si>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</si>
  <si>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</si>
  <si>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</si>
  <si>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</si>
  <si>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</si>
  <si>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</si>
  <si>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</si>
  <si>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</si>
  <si>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</si>
  <si>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</si>
  <si>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</si>
  <si>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</si>
  <si>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</si>
  <si>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</si>
  <si>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</si>
  <si>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</si>
  <si>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</si>
  <si>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</si>
  <si>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</si>
  <si>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</si>
  <si>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</si>
  <si>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</si>
  <si>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</si>
  <si>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</si>
  <si>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</si>
  <si>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</si>
  <si>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</si>
  <si>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</si>
  <si>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</si>
  <si>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</si>
  <si>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</si>
  <si>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</si>
  <si>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</si>
  <si>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</si>
  <si>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</si>
  <si>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</si>
  <si>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</si>
  <si>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</si>
  <si>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</si>
  <si>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</si>
  <si>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</si>
  <si>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</si>
  <si>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</si>
  <si>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</si>
  <si>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</si>
  <si>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</si>
  <si>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</si>
  <si>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</si>
  <si>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</si>
  <si>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</si>
  <si>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</si>
  <si>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</si>
  <si>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</si>
  <si>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</si>
  <si>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</si>
  <si>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</si>
  <si>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</si>
  <si>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</si>
  <si>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</si>
  <si>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</si>
  <si>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</si>
  <si>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</si>
  <si>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</si>
  <si>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</si>
  <si>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</si>
  <si>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</si>
  <si>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</si>
  <si>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</si>
  <si>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</si>
  <si>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</si>
  <si>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</si>
  <si>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</si>
  <si>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</si>
  <si>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</si>
  <si>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</si>
  <si>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</si>
  <si>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</si>
  <si>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</si>
  <si>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</si>
  <si>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</si>
  <si>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</si>
  <si>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</si>
  <si>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</si>
  <si>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</si>
  <si>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</si>
  <si>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</si>
  <si>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</si>
  <si>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</si>
  <si>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</si>
  <si>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</si>
  <si>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</si>
  <si>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</si>
  <si>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</si>
  <si>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</si>
  <si>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</si>
  <si>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</si>
  <si>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</si>
  <si>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</si>
  <si>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</si>
  <si>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</si>
  <si>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</si>
  <si>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</si>
  <si>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</si>
  <si>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</si>
  <si>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</si>
  <si>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</si>
  <si>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</si>
  <si>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</si>
  <si>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</si>
  <si>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</si>
  <si>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</si>
  <si>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</si>
  <si>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</si>
  <si>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</si>
  <si>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</si>
  <si>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</si>
  <si>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</si>
  <si>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</si>
  <si>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</si>
  <si>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</si>
  <si>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</si>
  <si>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</si>
  <si>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</si>
  <si>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</si>
  <si>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</si>
  <si>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</si>
  <si>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</si>
  <si>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</si>
  <si>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</si>
  <si>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</si>
  <si>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</si>
  <si>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</si>
  <si>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</si>
  <si>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</si>
  <si>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</si>
  <si>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</si>
  <si>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</si>
  <si>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</si>
  <si>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</si>
  <si>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</si>
  <si>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</si>
  <si>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</si>
  <si>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</si>
  <si>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</si>
  <si>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</si>
  <si>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</si>
  <si>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</si>
  <si>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</si>
  <si>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</si>
  <si>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</si>
  <si>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</si>
  <si>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</si>
  <si>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</si>
  <si>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</si>
  <si>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</si>
  <si>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</si>
  <si>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</si>
  <si>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</si>
  <si>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</si>
  <si>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</si>
  <si>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</si>
  <si>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</si>
  <si>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</si>
  <si>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</si>
  <si>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</si>
  <si>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</si>
  <si>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</si>
  <si>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</si>
  <si>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</si>
  <si>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</si>
  <si>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</si>
  <si>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</si>
  <si>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</si>
  <si>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</si>
  <si>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</si>
  <si>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</si>
  <si>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</si>
  <si>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</si>
  <si>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</si>
  <si>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</si>
  <si>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</si>
  <si>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</si>
  <si>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</si>
  <si>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</si>
  <si>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</si>
  <si>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</si>
  <si>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</si>
  <si>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</si>
  <si>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</si>
  <si>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</si>
  <si>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</si>
  <si>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</si>
  <si>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</si>
  <si>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</si>
  <si>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</si>
  <si>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</si>
  <si>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</si>
  <si>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</si>
  <si>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</si>
  <si>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</si>
  <si>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</si>
  <si>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</si>
  <si>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</si>
  <si>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</si>
  <si>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</si>
  <si>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</si>
  <si>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</si>
  <si>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</si>
  <si>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</si>
  <si>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</si>
  <si>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</si>
  <si>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</si>
  <si>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</si>
  <si>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</si>
  <si>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</si>
  <si>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</si>
  <si>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</si>
  <si>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</si>
  <si>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</si>
  <si>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</si>
  <si>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</si>
  <si>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</si>
  <si>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</si>
  <si>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</si>
  <si>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</si>
  <si>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</si>
  <si>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</si>
  <si>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</si>
  <si>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</si>
  <si>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</si>
  <si>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</si>
  <si>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</si>
  <si>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</si>
  <si>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</si>
  <si>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</si>
  <si>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</si>
  <si>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</si>
  <si>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</si>
  <si>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</si>
  <si>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</si>
  <si>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</si>
  <si>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</si>
  <si>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</si>
  <si>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</si>
  <si>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</si>
  <si>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</si>
  <si>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</si>
  <si>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</si>
  <si>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</si>
  <si>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</si>
  <si>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</si>
  <si>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</si>
  <si>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</si>
  <si>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</si>
  <si>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</si>
  <si>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</si>
  <si>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</si>
  <si>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</si>
  <si>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</si>
  <si>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</si>
  <si>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</si>
  <si>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</si>
  <si>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</si>
  <si>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</si>
  <si>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</si>
  <si>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</si>
  <si>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</si>
  <si>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</si>
  <si>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</si>
  <si>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</si>
  <si>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</si>
  <si>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</si>
  <si>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</si>
  <si>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</si>
  <si>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</si>
  <si>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</si>
  <si>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</si>
  <si>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</si>
  <si>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</si>
  <si>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</si>
  <si>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</si>
  <si>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</si>
  <si>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</si>
  <si>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</si>
  <si>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</si>
  <si>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</si>
  <si>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</si>
  <si>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</si>
  <si>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</si>
  <si>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</si>
  <si>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</si>
  <si>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</si>
  <si>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</si>
  <si>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</si>
  <si>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</si>
  <si>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</si>
  <si>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</si>
  <si>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</si>
  <si>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</si>
  <si>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</si>
  <si>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</si>
  <si>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</si>
  <si>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</si>
  <si>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</si>
  <si>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</si>
  <si>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</si>
  <si>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</si>
  <si>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</si>
  <si>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</si>
  <si>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</si>
  <si>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</si>
  <si>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</si>
  <si>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</si>
  <si>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</si>
  <si>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</si>
  <si>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</si>
  <si>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</si>
  <si>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</si>
  <si>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</si>
  <si>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</si>
  <si>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</si>
  <si>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</si>
  <si>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</si>
  <si>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</si>
  <si>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</si>
  <si>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</si>
  <si>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</si>
  <si>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</si>
  <si>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</si>
  <si>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</si>
  <si>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</si>
  <si>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</si>
  <si>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</si>
  <si>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</si>
  <si>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</si>
  <si>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</si>
  <si>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</si>
  <si>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</si>
  <si>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</si>
  <si>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</si>
  <si>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</si>
  <si>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</si>
  <si>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</si>
  <si>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</si>
  <si>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</si>
  <si>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</si>
  <si>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</si>
  <si>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</si>
  <si>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</si>
  <si>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</si>
  <si>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</si>
  <si>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</si>
  <si>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</si>
  <si>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</si>
  <si>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</si>
  <si>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</si>
  <si>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</si>
  <si>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</si>
  <si>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</si>
  <si>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</si>
  <si>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</si>
  <si>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</si>
  <si>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</si>
  <si>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</si>
  <si>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</si>
  <si>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</si>
  <si>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</si>
  <si>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</si>
  <si>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</si>
  <si>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</si>
  <si>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</si>
  <si>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</si>
  <si>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</si>
  <si>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</si>
  <si>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</si>
  <si>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</si>
  <si>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</si>
  <si>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</si>
  <si>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</si>
  <si>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</si>
  <si>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</si>
  <si>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</si>
  <si>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</si>
  <si>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</si>
  <si>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</si>
  <si>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</si>
  <si>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</si>
  <si>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</si>
  <si>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</si>
  <si>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</si>
  <si>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</si>
  <si>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</si>
  <si>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</si>
  <si>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</si>
  <si>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</si>
  <si>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</si>
  <si>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</si>
  <si>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</si>
  <si>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</si>
  <si>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</si>
  <si>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</si>
  <si>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</si>
  <si>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</si>
  <si>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</si>
  <si>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</si>
  <si>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</si>
  <si>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</si>
  <si>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</si>
  <si>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</si>
  <si>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</si>
  <si>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</si>
  <si>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</si>
  <si>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</si>
  <si>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</si>
  <si>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</si>
  <si>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</si>
  <si>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</si>
  <si>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</si>
  <si>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</si>
  <si>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</si>
  <si>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</si>
  <si>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</si>
  <si>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</si>
  <si>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</si>
  <si>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</si>
  <si>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</si>
  <si>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</si>
  <si>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</si>
  <si>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</si>
  <si>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</si>
  <si>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</si>
  <si>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</si>
  <si>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</si>
  <si>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</si>
  <si>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</si>
  <si>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</si>
  <si>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</si>
  <si>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</si>
  <si>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</si>
  <si>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</si>
  <si>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</si>
  <si>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</si>
  <si>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</si>
  <si>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</si>
  <si>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</si>
  <si>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</si>
  <si>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</si>
  <si>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</si>
  <si>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</si>
  <si>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</si>
  <si>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</si>
  <si>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</si>
  <si>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</si>
  <si>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</si>
  <si>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</si>
  <si>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</si>
  <si>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</si>
  <si>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</si>
  <si>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</si>
  <si>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</si>
  <si>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</si>
  <si>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</si>
  <si>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</si>
  <si>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</si>
  <si>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</si>
  <si>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</si>
  <si>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</si>
  <si>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</si>
  <si>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</si>
  <si>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</si>
  <si>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</si>
  <si>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</si>
  <si>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</si>
  <si>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</si>
  <si>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</si>
  <si>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</si>
  <si>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</si>
  <si>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</si>
  <si>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</si>
  <si>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</si>
  <si>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</si>
  <si>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</si>
  <si>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</si>
  <si>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</si>
  <si>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</si>
  <si>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</si>
  <si>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</si>
  <si>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</si>
  <si>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</si>
  <si>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</si>
  <si>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</si>
  <si>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</si>
  <si>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</si>
  <si>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</si>
  <si>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</si>
  <si>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</si>
  <si>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</si>
  <si>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</si>
  <si>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</si>
  <si>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</si>
  <si>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</si>
  <si>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</si>
  <si>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</si>
  <si>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</si>
  <si>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</si>
  <si>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</si>
  <si>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</si>
  <si>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</si>
  <si>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</si>
  <si>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</si>
  <si>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</si>
  <si>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</si>
  <si>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</si>
  <si>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</si>
  <si>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</si>
  <si>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</si>
  <si>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</si>
  <si>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</si>
  <si>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</si>
  <si>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</si>
  <si>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</si>
  <si>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</si>
  <si>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</si>
  <si>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</si>
  <si>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</si>
  <si>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</si>
  <si>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</si>
  <si>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</si>
  <si>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</si>
  <si>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</si>
  <si>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</si>
  <si>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</si>
  <si>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</si>
  <si>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</si>
  <si>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</si>
  <si>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</si>
  <si>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</si>
  <si>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</si>
  <si>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</si>
  <si>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</si>
  <si>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</si>
  <si>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</si>
  <si>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</si>
  <si>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</si>
  <si>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</si>
  <si>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</si>
  <si>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</si>
  <si>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</si>
  <si>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</si>
  <si>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</si>
  <si>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</si>
  <si>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</si>
  <si>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</si>
  <si>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</si>
  <si>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</si>
  <si>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</si>
  <si>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</si>
  <si>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</si>
  <si>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</si>
  <si>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</si>
  <si>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</si>
  <si>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</si>
  <si>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</si>
  <si>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</si>
  <si>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</si>
  <si>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</si>
  <si>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</si>
  <si>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</si>
  <si>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</si>
  <si>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</si>
  <si>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</si>
  <si>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</si>
  <si>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</si>
  <si>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</si>
  <si>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</si>
  <si>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</si>
  <si>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</si>
  <si>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</si>
  <si>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</si>
  <si>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</si>
  <si>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</si>
  <si>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</si>
  <si>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</si>
  <si>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</si>
  <si>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</si>
  <si>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</si>
  <si>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</si>
  <si>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</si>
  <si>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</si>
  <si>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</si>
  <si>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</si>
  <si>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</si>
  <si>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</si>
  <si>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</si>
  <si>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</si>
  <si>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</si>
  <si>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</si>
  <si>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</si>
  <si>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</si>
  <si>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</si>
  <si>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</si>
  <si>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</si>
  <si>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</si>
  <si>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</si>
  <si>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</si>
  <si>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</si>
  <si>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</si>
  <si>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</si>
  <si>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</si>
  <si>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</si>
  <si>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</si>
  <si>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</si>
  <si>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</si>
  <si>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</si>
  <si>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</si>
  <si>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</si>
  <si>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</si>
  <si>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</si>
  <si>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</si>
  <si>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</si>
  <si>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</si>
  <si>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</si>
  <si>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</si>
  <si>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</si>
  <si>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</si>
  <si>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</si>
  <si>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</si>
  <si>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</si>
  <si>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</si>
  <si>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</si>
  <si>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</si>
  <si>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</si>
  <si>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</si>
  <si>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</si>
  <si>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</si>
  <si>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</si>
  <si>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</si>
  <si>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</si>
  <si>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</si>
  <si>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</si>
  <si>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</si>
  <si>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</si>
  <si>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</si>
  <si>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</si>
  <si>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</si>
  <si>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</si>
  <si>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</si>
  <si>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</si>
  <si>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</si>
  <si>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</si>
  <si>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</si>
  <si>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</si>
  <si>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</si>
  <si>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</si>
  <si>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</si>
  <si>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</si>
  <si>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</si>
  <si>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</si>
  <si>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</si>
  <si>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</si>
  <si>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</si>
  <si>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</si>
  <si>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</si>
  <si>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</si>
  <si>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</si>
  <si>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</si>
  <si>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</si>
  <si>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</si>
  <si>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</si>
  <si>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</si>
  <si>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</si>
  <si>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</si>
  <si>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</si>
  <si>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</si>
  <si>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</si>
  <si>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</si>
  <si>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</si>
  <si>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</si>
  <si>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</si>
  <si>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</si>
  <si>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</si>
  <si>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</si>
  <si>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</si>
  <si>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</si>
  <si>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</si>
  <si>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</si>
  <si>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</si>
  <si>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</si>
  <si>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</si>
  <si>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</si>
  <si>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</si>
  <si>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</si>
  <si>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</si>
  <si>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</si>
  <si>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</si>
  <si>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</si>
  <si>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</si>
  <si>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</si>
  <si>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</si>
  <si>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</si>
  <si>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</si>
  <si>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</si>
  <si>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</si>
  <si>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</si>
  <si>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</si>
  <si>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</si>
  <si>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</si>
  <si>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</si>
  <si>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</si>
  <si>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</si>
  <si>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</si>
  <si>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</si>
  <si>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</si>
  <si>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</si>
  <si>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</si>
  <si>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</si>
  <si>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</si>
  <si>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</si>
  <si>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</si>
  <si>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</si>
  <si>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</si>
  <si>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</si>
  <si>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</si>
  <si>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</si>
  <si>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</si>
  <si>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</si>
  <si>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</si>
  <si>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</si>
  <si>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</si>
  <si>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</si>
  <si>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</si>
  <si>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</si>
  <si>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</si>
  <si>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</si>
  <si>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</si>
  <si>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</si>
  <si>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</si>
  <si>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</si>
  <si>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</si>
  <si>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</si>
  <si>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</si>
  <si>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</si>
  <si>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</si>
  <si>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</si>
  <si>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</si>
  <si>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</si>
  <si>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</si>
  <si>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</si>
  <si>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</si>
  <si>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</si>
  <si>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</si>
  <si>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</si>
  <si>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</si>
  <si>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</si>
  <si>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</si>
  <si>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</si>
  <si>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</si>
  <si>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</si>
  <si>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</si>
  <si>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</si>
  <si>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</si>
  <si>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</si>
  <si>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</si>
  <si>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</si>
  <si>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</si>
  <si>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</si>
  <si>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</si>
  <si>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</si>
  <si>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</si>
  <si>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</si>
  <si>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</si>
  <si>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</si>
  <si>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</si>
  <si>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</si>
  <si>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</si>
  <si>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</si>
  <si>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</si>
  <si>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</si>
  <si>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</si>
  <si>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</si>
  <si>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</si>
  <si>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</si>
  <si>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</si>
  <si>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</si>
  <si>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</si>
  <si>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</si>
  <si>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</si>
  <si>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</si>
  <si>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</si>
  <si>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</si>
  <si>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</si>
  <si>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</si>
  <si>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</si>
  <si>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</si>
  <si>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</si>
  <si>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</si>
  <si>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</si>
  <si>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</si>
  <si>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</si>
  <si>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</si>
  <si>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</si>
  <si>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</si>
  <si>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</si>
  <si>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</si>
  <si>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</si>
  <si>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</si>
  <si>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</si>
  <si>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</si>
  <si>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</si>
  <si>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</si>
  <si>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</si>
  <si>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</si>
  <si>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</si>
  <si>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</si>
  <si>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</si>
  <si>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</si>
  <si>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</si>
  <si>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</si>
  <si>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</si>
  <si>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</si>
  <si>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</si>
  <si>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</si>
  <si>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</si>
  <si>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</si>
  <si>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</si>
  <si>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</si>
  <si>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</si>
  <si>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</si>
  <si>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</si>
  <si>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</si>
  <si>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</si>
  <si>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</si>
  <si>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</si>
  <si>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</si>
  <si>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</si>
  <si>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</si>
  <si>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</si>
  <si>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</si>
  <si>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</si>
  <si>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</si>
  <si>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</si>
  <si>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</si>
  <si>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</si>
  <si>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</si>
  <si>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</si>
  <si>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</si>
  <si>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</si>
  <si>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</si>
  <si>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</si>
  <si>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</si>
  <si>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</si>
  <si>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</si>
  <si>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</si>
  <si>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</si>
  <si>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</si>
  <si>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</si>
  <si>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</si>
  <si>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</si>
  <si>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</si>
  <si>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</si>
  <si>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</si>
  <si>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</si>
  <si>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</si>
  <si>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</si>
  <si>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</si>
  <si>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</si>
  <si>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</si>
  <si>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</si>
  <si>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</si>
  <si>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</si>
  <si>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</si>
  <si>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</si>
  <si>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</si>
  <si>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</si>
  <si>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</si>
  <si>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</si>
  <si>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</si>
  <si>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</si>
  <si>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</si>
  <si>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</si>
  <si>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</si>
  <si>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</si>
  <si>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</si>
  <si>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</si>
  <si>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</si>
  <si>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</si>
  <si>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</si>
  <si>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</si>
  <si>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</si>
  <si>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</si>
  <si>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</si>
  <si>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</si>
  <si>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</si>
  <si>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</si>
  <si>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</si>
  <si>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</si>
  <si>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</si>
  <si>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</si>
  <si>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</si>
  <si>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</si>
  <si>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</si>
  <si>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</si>
  <si>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</si>
  <si>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</si>
  <si>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</si>
  <si>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</si>
  <si>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</si>
  <si>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</si>
  <si>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</si>
  <si>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</si>
  <si>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</si>
  <si>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</si>
  <si>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</si>
  <si>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</si>
  <si>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</si>
  <si>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</si>
  <si>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</si>
  <si>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</si>
  <si>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</si>
  <si>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</si>
  <si>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</si>
  <si>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</si>
  <si>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</si>
  <si>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</si>
  <si>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</si>
  <si>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</si>
  <si>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</si>
  <si>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</si>
  <si>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</si>
  <si>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</si>
  <si>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</si>
  <si>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</si>
  <si>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</si>
  <si>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</si>
  <si>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</si>
  <si>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</si>
  <si>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</si>
  <si>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</si>
  <si>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</si>
  <si>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</si>
  <si>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</si>
  <si>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</si>
  <si>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</si>
  <si>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</si>
  <si>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</si>
  <si>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</si>
  <si>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</si>
  <si>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</si>
  <si>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</si>
  <si>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</si>
  <si>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</si>
  <si>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</si>
  <si>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</si>
  <si>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</si>
  <si>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</si>
  <si>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</si>
  <si>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</si>
  <si>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</si>
  <si>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</si>
  <si>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</si>
  <si>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</si>
  <si>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</si>
  <si>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</si>
  <si>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</si>
  <si>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</si>
  <si>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</si>
  <si>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</si>
  <si>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</si>
  <si>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</si>
  <si>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</si>
  <si>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</si>
  <si>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</si>
  <si>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</si>
  <si>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</si>
  <si>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</si>
  <si>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</si>
  <si>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</si>
  <si>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</si>
  <si>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</si>
  <si>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</si>
  <si>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</si>
  <si>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</si>
  <si>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</si>
  <si>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</si>
  <si>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</si>
  <si>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</si>
  <si>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</si>
  <si>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</si>
  <si>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</si>
  <si>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</si>
  <si>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</si>
  <si>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</si>
  <si>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</si>
  <si>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</si>
  <si>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</si>
  <si>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</si>
  <si>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</si>
  <si>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</si>
  <si>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</si>
  <si>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</si>
  <si>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</si>
  <si>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</si>
  <si>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</si>
  <si>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</si>
  <si>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</si>
  <si>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</si>
  <si>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</si>
  <si>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</si>
  <si>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</si>
  <si>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</si>
  <si>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</si>
  <si>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</si>
  <si>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</si>
  <si>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</si>
  <si>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</si>
  <si>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</si>
  <si>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</si>
  <si>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</si>
  <si>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</si>
  <si>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</si>
  <si>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</si>
  <si>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</si>
  <si>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</si>
  <si>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</si>
  <si>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</si>
  <si>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</si>
  <si>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</si>
  <si>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</si>
  <si>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</si>
  <si>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</si>
  <si>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</si>
  <si>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</si>
  <si>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</si>
  <si>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</si>
  <si>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</si>
  <si>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</si>
  <si>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</si>
  <si>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</si>
  <si>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</si>
  <si>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</si>
  <si>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</si>
  <si>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</si>
  <si>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</si>
  <si>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</si>
  <si>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</si>
  <si>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</si>
  <si>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</si>
  <si>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</si>
  <si>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</si>
  <si>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</si>
  <si>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</si>
  <si>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</si>
  <si>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</si>
  <si>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</si>
  <si>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</si>
  <si>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</si>
  <si>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</si>
  <si>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</si>
  <si>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</si>
  <si>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</si>
  <si>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</si>
  <si>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</si>
  <si>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</si>
  <si>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</si>
  <si>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</si>
  <si>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</si>
  <si>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</si>
  <si>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</si>
  <si>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</si>
  <si>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</si>
  <si>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</si>
  <si>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</si>
  <si>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</si>
  <si>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</si>
  <si>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</si>
  <si>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</si>
  <si>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</si>
  <si>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</si>
  <si>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</si>
  <si>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</si>
  <si>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</si>
  <si>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</si>
  <si>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</si>
  <si>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</si>
  <si>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</si>
  <si>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</si>
  <si>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</si>
  <si>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</si>
  <si>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</si>
  <si>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</si>
  <si>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</si>
  <si>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</si>
  <si>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</si>
  <si>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</si>
  <si>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</si>
  <si>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</si>
  <si>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</si>
  <si>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</si>
  <si>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</si>
  <si>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</si>
  <si>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</si>
  <si>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</si>
  <si>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</si>
  <si>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</si>
  <si>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</si>
  <si>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</si>
  <si>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</si>
  <si>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</si>
  <si>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</si>
  <si>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</si>
  <si>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</si>
  <si>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</si>
  <si>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</si>
  <si>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</si>
  <si>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</si>
  <si>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</si>
  <si>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</si>
  <si>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</si>
  <si>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</si>
  <si>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</si>
  <si>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</si>
  <si>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</si>
  <si>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</si>
  <si>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</si>
  <si>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</si>
  <si>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</si>
  <si>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</si>
  <si>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</si>
  <si>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</si>
  <si>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</si>
  <si>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</si>
  <si>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</si>
  <si>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</si>
  <si>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</si>
  <si>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</si>
  <si>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</si>
  <si>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</si>
  <si>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</si>
  <si>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</si>
  <si>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</si>
  <si>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</si>
  <si>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</si>
  <si>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</si>
  <si>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</si>
  <si>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</si>
  <si>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</si>
  <si>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</si>
  <si>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</si>
  <si>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</si>
  <si>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</si>
  <si>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</si>
  <si>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</si>
  <si>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</si>
  <si>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</si>
  <si>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</si>
  <si>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</si>
  <si>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</si>
  <si>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</si>
  <si>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</si>
  <si>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</si>
  <si>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</si>
  <si>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</si>
  <si>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</si>
  <si>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</si>
  <si>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</si>
  <si>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</si>
  <si>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</si>
  <si>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</si>
  <si>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</si>
  <si>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</si>
  <si>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</si>
  <si>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</si>
  <si>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</si>
  <si>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</si>
  <si>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</si>
  <si>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</si>
  <si>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</si>
  <si>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</si>
  <si>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</si>
  <si>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</si>
  <si>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</si>
  <si>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</si>
  <si>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</si>
  <si>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</si>
  <si>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</si>
  <si>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</si>
  <si>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</si>
  <si>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</si>
  <si>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</si>
  <si>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</si>
  <si>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</si>
  <si>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</si>
  <si>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</si>
  <si>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</si>
  <si>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</si>
  <si>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</si>
  <si>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</si>
  <si>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</si>
  <si>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</si>
  <si>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</si>
  <si>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</si>
  <si>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</si>
  <si>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</si>
  <si>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</si>
  <si>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</si>
  <si>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</si>
  <si>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</si>
  <si>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</si>
  <si>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</si>
  <si>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</si>
  <si>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</si>
  <si>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</si>
  <si>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</si>
  <si>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</si>
  <si>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</si>
  <si>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</si>
  <si>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</si>
  <si>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</si>
  <si>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</si>
  <si>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</si>
  <si>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</si>
  <si>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</si>
  <si>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</si>
  <si>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</si>
  <si>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</si>
  <si>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</si>
  <si>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</si>
  <si>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</si>
  <si>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</si>
  <si>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</si>
  <si>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</si>
  <si>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</si>
  <si>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</si>
  <si>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</si>
  <si>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</si>
  <si>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</si>
  <si>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</si>
  <si>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</si>
  <si>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</si>
  <si>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</si>
  <si>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</si>
  <si>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</si>
  <si>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</si>
  <si>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</si>
  <si>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</si>
  <si>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</si>
  <si>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</si>
  <si>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</si>
  <si>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</si>
  <si>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</si>
  <si>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</si>
  <si>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</si>
  <si>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</si>
  <si>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</si>
  <si>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</si>
  <si>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</si>
  <si>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</si>
  <si>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</si>
  <si>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</si>
  <si>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</si>
  <si>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</si>
  <si>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</si>
  <si>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</si>
  <si>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</si>
  <si>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</si>
  <si>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</si>
  <si>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</si>
  <si>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</si>
  <si>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</si>
  <si>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</si>
  <si>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</si>
  <si>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</si>
  <si>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</si>
  <si>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</si>
  <si>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</si>
  <si>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</si>
  <si>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</si>
  <si>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</si>
  <si>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</si>
  <si>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</si>
  <si>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</si>
  <si>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</si>
  <si>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</si>
  <si>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</si>
  <si>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</si>
  <si>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</si>
  <si>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</si>
  <si>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</si>
  <si>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</si>
  <si>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</si>
  <si>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</si>
  <si>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</si>
  <si>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</si>
  <si>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</si>
  <si>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</si>
  <si>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</si>
  <si>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</si>
  <si>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</si>
  <si>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</si>
  <si>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</si>
  <si>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</si>
  <si>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</si>
  <si>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</si>
  <si>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</si>
  <si>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</si>
  <si>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</si>
  <si>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</si>
  <si>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</si>
  <si>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</si>
  <si>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</si>
  <si>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</si>
  <si>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</si>
  <si>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</si>
  <si>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</si>
  <si>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</si>
  <si>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</si>
  <si>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</si>
  <si>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</si>
  <si>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</si>
  <si>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</si>
  <si>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</si>
  <si>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</si>
  <si>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</si>
  <si>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</si>
  <si>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</si>
  <si>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</si>
  <si>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</si>
  <si>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</si>
  <si>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</si>
  <si>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</si>
  <si>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</si>
  <si>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</si>
  <si>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</si>
  <si>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</si>
  <si>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</si>
  <si>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</si>
  <si>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</si>
  <si>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</si>
  <si>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</si>
  <si>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</si>
  <si>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</si>
  <si>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</si>
  <si>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</si>
  <si>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</si>
  <si>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</si>
  <si>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</si>
  <si>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</si>
  <si>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</si>
  <si>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</si>
  <si>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</si>
  <si>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</si>
  <si>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</si>
  <si>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</si>
  <si>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</si>
  <si>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</si>
  <si>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</si>
  <si>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</si>
  <si>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</si>
  <si>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</si>
  <si>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</si>
  <si>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</si>
  <si>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</si>
  <si>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</si>
  <si>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</si>
  <si>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</si>
  <si>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</si>
  <si>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</si>
  <si>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</si>
  <si>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</si>
  <si>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</si>
  <si>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</si>
  <si>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</si>
  <si>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</si>
  <si>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</si>
  <si>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</si>
  <si>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</si>
  <si>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</si>
  <si>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</si>
  <si>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</si>
  <si>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</si>
  <si>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</si>
  <si>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</si>
  <si>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</si>
  <si>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</si>
  <si>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</si>
  <si>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</si>
  <si>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</si>
  <si>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</si>
  <si>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</si>
  <si>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</si>
  <si>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</si>
  <si>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</si>
  <si>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</si>
  <si>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</si>
  <si>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</si>
  <si>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</si>
  <si>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</si>
  <si>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</si>
  <si>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</si>
  <si>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</si>
  <si>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</si>
  <si>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</si>
  <si>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</si>
  <si>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</si>
  <si>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</si>
  <si>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</si>
  <si>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</si>
  <si>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</si>
  <si>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</si>
  <si>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</si>
  <si>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</si>
  <si>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</si>
  <si>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</si>
  <si>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</si>
  <si>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</si>
  <si>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</si>
  <si>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</si>
  <si>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</si>
  <si>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</si>
  <si>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</si>
  <si>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</si>
  <si>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</si>
  <si>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</si>
  <si>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</si>
  <si>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</si>
  <si>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</si>
  <si>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</si>
  <si>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</si>
  <si>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</si>
  <si>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</si>
  <si>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</si>
  <si>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</si>
  <si>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</si>
  <si>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</si>
  <si>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</si>
  <si>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</si>
  <si>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</si>
  <si>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</si>
  <si>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</si>
  <si>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</si>
  <si>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</si>
  <si>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</si>
  <si>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</si>
  <si>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</si>
  <si>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</si>
  <si>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</si>
  <si>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</si>
  <si>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</si>
  <si>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</si>
  <si>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</si>
  <si>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</si>
  <si>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</si>
  <si>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</si>
  <si>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</si>
  <si>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</si>
  <si>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</si>
  <si>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</si>
  <si>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</si>
  <si>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</si>
  <si>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</si>
  <si>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</si>
  <si>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</si>
  <si>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</si>
  <si>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</si>
  <si>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</si>
  <si>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</si>
  <si>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</si>
  <si>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</si>
  <si>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</si>
  <si>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</si>
  <si>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</si>
  <si>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</si>
  <si>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</si>
  <si>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</si>
  <si>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</si>
  <si>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</si>
  <si>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</si>
  <si>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</si>
  <si>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</si>
  <si>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</si>
  <si>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</si>
  <si>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</si>
  <si>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</si>
  <si>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</si>
  <si>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</si>
  <si>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</si>
  <si>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</si>
  <si>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</si>
  <si>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</si>
  <si>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</si>
  <si>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</si>
  <si>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</si>
  <si>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</si>
  <si>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</si>
  <si>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</si>
  <si>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</si>
  <si>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</si>
  <si>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</si>
  <si>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</si>
  <si>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</si>
  <si>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</si>
  <si>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</si>
  <si>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</si>
  <si>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</si>
  <si>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</si>
  <si>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</si>
  <si>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</si>
  <si>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</si>
  <si>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</si>
  <si>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</si>
  <si>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</si>
  <si>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</si>
  <si>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</si>
  <si>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</si>
  <si>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</si>
  <si>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</si>
  <si>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</si>
  <si>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</si>
  <si>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</si>
  <si>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</si>
  <si>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</si>
  <si>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</si>
  <si>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</si>
  <si>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</si>
  <si>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</si>
  <si>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</si>
  <si>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</si>
  <si>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</si>
  <si>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</si>
  <si>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</si>
  <si>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</si>
  <si>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</si>
  <si>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</si>
  <si>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</si>
  <si>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</si>
  <si>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</si>
  <si>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</si>
  <si>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</si>
  <si>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</si>
  <si>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</si>
  <si>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</si>
  <si>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</si>
  <si>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</si>
  <si>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</si>
  <si>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</si>
  <si>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</si>
  <si>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</si>
  <si>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</si>
  <si>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</si>
  <si>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</si>
  <si>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</si>
  <si>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</si>
  <si>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</si>
  <si>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</si>
  <si>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</si>
  <si>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</si>
  <si>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</si>
  <si>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</si>
  <si>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</si>
  <si>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</si>
  <si>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</si>
  <si>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</si>
  <si>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</si>
  <si>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</si>
  <si>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</si>
  <si>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</si>
  <si>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</si>
  <si>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</si>
  <si>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</si>
  <si>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</si>
  <si>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</si>
  <si>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</si>
  <si>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</si>
  <si>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</si>
  <si>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</si>
  <si>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</si>
  <si>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</si>
  <si>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</si>
  <si>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</si>
  <si>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</si>
  <si>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</si>
  <si>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</si>
  <si>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</si>
  <si>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</si>
  <si>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</si>
  <si>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</si>
  <si>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</si>
  <si>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</si>
  <si>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</si>
  <si>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</si>
  <si>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</si>
  <si>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</si>
  <si>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</si>
  <si>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</si>
  <si>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</si>
  <si>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</si>
  <si>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</si>
  <si>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</si>
  <si>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</si>
  <si>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</si>
  <si>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</si>
  <si>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</si>
  <si>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</si>
  <si>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</si>
  <si>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</si>
  <si>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</si>
  <si>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</si>
  <si>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</si>
  <si>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</si>
  <si>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</si>
  <si>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</si>
  <si>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</si>
  <si>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</si>
  <si>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</si>
  <si>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</si>
  <si>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</si>
  <si>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</si>
  <si>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</si>
  <si>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</si>
  <si>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</si>
  <si>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</si>
  <si>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</si>
  <si>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</si>
  <si>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</si>
  <si>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</si>
  <si>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</si>
  <si>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</si>
  <si>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</si>
  <si>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</si>
  <si>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</si>
  <si>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</si>
  <si>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</si>
  <si>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</si>
  <si>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</si>
  <si>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</si>
  <si>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</si>
  <si>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</si>
  <si>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</si>
  <si>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</si>
  <si>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</si>
  <si>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</si>
  <si>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</si>
  <si>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</si>
  <si>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</si>
  <si>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</si>
  <si>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</si>
  <si>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</si>
  <si>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</si>
  <si>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</si>
  <si>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</si>
  <si>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</si>
  <si>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</si>
  <si>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</si>
  <si>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</si>
  <si>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</si>
  <si>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</si>
  <si>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</si>
  <si>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</si>
  <si>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</si>
  <si>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</si>
  <si>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</si>
  <si>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</si>
  <si>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</si>
  <si>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</si>
  <si>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</si>
  <si>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</si>
  <si>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</si>
  <si>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</si>
  <si>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</si>
  <si>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</si>
  <si>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</si>
  <si>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</si>
  <si>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</si>
  <si>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</si>
  <si>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</si>
  <si>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</si>
  <si>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</si>
  <si>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</si>
  <si>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</si>
  <si>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</si>
  <si>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</si>
  <si>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</si>
  <si>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</si>
  <si>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</si>
  <si>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</si>
  <si>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</si>
  <si>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</si>
  <si>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</si>
  <si>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</si>
  <si>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</si>
  <si>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</si>
  <si>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</si>
  <si>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</si>
  <si>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</si>
  <si>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</si>
  <si>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</si>
  <si>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</si>
  <si>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</si>
  <si>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</si>
  <si>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</si>
  <si>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</si>
  <si>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</si>
  <si>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</si>
  <si>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</si>
  <si>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</si>
  <si>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</si>
  <si>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</si>
  <si>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</si>
  <si>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</si>
  <si>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</si>
  <si>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</si>
  <si>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</si>
  <si>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</si>
  <si>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</si>
  <si>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</si>
  <si>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</si>
  <si>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</si>
  <si>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</si>
  <si>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</si>
  <si>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</si>
  <si>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</si>
  <si>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</si>
  <si>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</si>
  <si>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</si>
  <si>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</si>
  <si>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</si>
  <si>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</si>
  <si>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</si>
  <si>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</si>
  <si>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</si>
  <si>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</si>
  <si>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</si>
  <si>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</si>
  <si>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</si>
  <si>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</si>
  <si>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</si>
  <si>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</si>
  <si>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</si>
  <si>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</si>
  <si>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</si>
  <si>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</si>
  <si>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</si>
  <si>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</si>
  <si>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</si>
  <si>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</si>
  <si>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</si>
  <si>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</si>
  <si>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</si>
  <si>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</si>
  <si>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</si>
  <si>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</si>
  <si>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</si>
  <si>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</si>
  <si>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</si>
  <si>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</si>
  <si>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</si>
  <si>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</si>
  <si>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</si>
  <si>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</si>
  <si>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</si>
  <si>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</si>
  <si>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</si>
  <si>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</si>
  <si>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</si>
  <si>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</si>
  <si>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</si>
  <si>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</si>
  <si>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</si>
  <si>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</si>
  <si>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</si>
  <si>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</si>
  <si>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</si>
  <si>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</si>
  <si>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</si>
  <si>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</si>
  <si>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</si>
  <si>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</si>
  <si>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</si>
  <si>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</si>
  <si>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</si>
  <si>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</si>
  <si>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</si>
  <si>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</si>
  <si>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</si>
  <si>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</si>
  <si>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</si>
  <si>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</si>
  <si>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</si>
  <si>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</si>
  <si>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</si>
  <si>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</si>
  <si>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</si>
  <si>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</si>
  <si>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</si>
  <si>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</si>
  <si>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</si>
  <si>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</si>
  <si>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</si>
  <si>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</si>
  <si>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</si>
  <si>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</si>
  <si>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</si>
  <si>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</si>
  <si>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</si>
  <si>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</si>
  <si>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</si>
  <si>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</si>
  <si>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</si>
  <si>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</si>
  <si>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</si>
  <si>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</si>
  <si>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</si>
  <si>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</si>
  <si>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</si>
  <si>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</si>
  <si>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</si>
  <si>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</si>
  <si>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</si>
  <si>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</si>
  <si>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</si>
  <si>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</si>
  <si>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</si>
  <si>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</si>
  <si>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</si>
  <si>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</si>
  <si>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</si>
  <si>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</si>
  <si>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</si>
  <si>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</si>
  <si>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</si>
  <si>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</si>
  <si>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</si>
  <si>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</si>
  <si>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</si>
  <si>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</si>
  <si>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</si>
  <si>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</si>
  <si>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</si>
  <si>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</si>
  <si>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</si>
  <si>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</si>
  <si>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</si>
  <si>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</si>
  <si>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</si>
  <si>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</si>
  <si>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</si>
  <si>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</si>
  <si>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</si>
  <si>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</si>
  <si>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</si>
  <si>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</si>
  <si>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</si>
  <si>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</si>
  <si>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</si>
  <si>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</si>
  <si>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</si>
  <si>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</si>
  <si>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</si>
  <si>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</si>
  <si>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</si>
  <si>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</si>
  <si>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</si>
  <si>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</si>
  <si>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</si>
  <si>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</si>
  <si>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</si>
  <si>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</si>
  <si>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</si>
  <si>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</si>
  <si>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</si>
  <si>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</si>
  <si>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</si>
  <si>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</si>
  <si>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</si>
  <si>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</si>
  <si>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</si>
  <si>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</si>
  <si>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</si>
  <si>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</si>
  <si>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</si>
  <si>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</si>
  <si>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</si>
  <si>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</si>
  <si>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</si>
  <si>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</si>
  <si>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</si>
  <si>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</si>
  <si>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</si>
  <si>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</si>
  <si>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</si>
  <si>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</si>
  <si>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</si>
  <si>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</si>
  <si>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</si>
  <si>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</si>
  <si>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</si>
  <si>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</si>
  <si>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</si>
  <si>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</si>
  <si>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</si>
  <si>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</si>
  <si>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</si>
  <si>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</si>
  <si>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</si>
  <si>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</si>
  <si>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</si>
  <si>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</si>
  <si>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</si>
  <si>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</si>
  <si>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</si>
  <si>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</si>
  <si>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</si>
  <si>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</si>
  <si>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</si>
  <si>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</si>
  <si>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</si>
  <si>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</si>
  <si>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</si>
  <si>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</si>
  <si>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</si>
  <si>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</si>
  <si>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</si>
  <si>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</si>
  <si>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</si>
  <si>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</si>
  <si>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</si>
  <si>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</si>
  <si>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</si>
  <si>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</si>
  <si>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</si>
  <si>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</si>
  <si>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</si>
  <si>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</si>
  <si>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</si>
  <si>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</si>
  <si>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</si>
  <si>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</si>
  <si>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</si>
  <si>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</si>
  <si>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</si>
  <si>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</si>
  <si>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</si>
  <si>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</si>
  <si>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</si>
  <si>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</si>
  <si>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</si>
  <si>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</si>
  <si>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</si>
  <si>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</si>
  <si>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</si>
  <si>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</si>
  <si>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</si>
  <si>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</si>
  <si>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</si>
  <si>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</si>
  <si>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</si>
  <si>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</si>
  <si>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</si>
  <si>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</si>
  <si>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</si>
  <si>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</si>
  <si>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</si>
  <si>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</si>
  <si>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</si>
  <si>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</si>
  <si>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</si>
  <si>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</si>
  <si>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</si>
  <si>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</si>
  <si>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</si>
  <si>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</si>
  <si>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</si>
  <si>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</si>
  <si>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</si>
  <si>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</si>
  <si>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</si>
  <si>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</si>
  <si>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</si>
  <si>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</si>
  <si>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</si>
  <si>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</si>
  <si>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</si>
  <si>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</si>
  <si>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</si>
  <si>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</si>
  <si>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</si>
  <si>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</si>
  <si>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</si>
  <si>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</si>
  <si>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</si>
  <si>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</si>
  <si>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</si>
  <si>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</si>
  <si>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</si>
  <si>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</si>
  <si>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</si>
  <si>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</si>
  <si>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</si>
  <si>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</si>
  <si>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</si>
  <si>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</si>
  <si>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</si>
  <si>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</si>
  <si>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</si>
  <si>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</si>
  <si>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</si>
  <si>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</si>
  <si>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</si>
  <si>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</si>
  <si>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</si>
  <si>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</si>
  <si>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</si>
  <si>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</si>
  <si>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</si>
  <si>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</si>
  <si>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</si>
  <si>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</si>
  <si>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</si>
  <si>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</si>
  <si>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</si>
  <si>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</si>
  <si>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</si>
  <si>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</si>
  <si>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</si>
  <si>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</si>
  <si>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</si>
  <si>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</si>
  <si>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</si>
  <si>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</si>
  <si>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</si>
  <si>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</si>
  <si>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</si>
  <si>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</si>
  <si>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</si>
  <si>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</si>
  <si>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</si>
  <si>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</si>
  <si>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</si>
  <si>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</si>
  <si>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</si>
  <si>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</si>
  <si>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</si>
  <si>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</si>
  <si>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</si>
  <si>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</si>
  <si>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</si>
  <si>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</si>
  <si>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</si>
  <si>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</si>
  <si>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</si>
  <si>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</si>
  <si>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</si>
  <si>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</si>
  <si>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</si>
  <si>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</si>
  <si>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</si>
  <si>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</si>
  <si>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</si>
  <si>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</si>
  <si>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</si>
  <si>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</si>
  <si>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</si>
  <si>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</si>
  <si>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</si>
  <si>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</si>
  <si>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</si>
  <si>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</si>
  <si>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</si>
  <si>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</si>
  <si>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</si>
  <si>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</si>
  <si>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</si>
  <si>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</si>
  <si>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</si>
  <si>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</si>
  <si>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</si>
  <si>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</si>
  <si>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</si>
  <si>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</si>
  <si>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</si>
  <si>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</si>
  <si>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</si>
  <si>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</si>
  <si>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</si>
  <si>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</si>
  <si>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</si>
  <si>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</si>
  <si>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</si>
  <si>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</si>
  <si>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</si>
  <si>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</si>
  <si>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</si>
  <si>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</si>
  <si>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</si>
  <si>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</si>
  <si>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</si>
  <si>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</si>
  <si>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</si>
  <si>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</si>
  <si>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</si>
  <si>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</si>
  <si>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</si>
  <si>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</si>
  <si>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</si>
  <si>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</si>
  <si>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</si>
  <si>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</si>
  <si>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</si>
  <si>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</si>
  <si>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</si>
  <si>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</si>
  <si>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</si>
  <si>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</si>
  <si>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</si>
  <si>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</si>
  <si>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</si>
  <si>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</si>
  <si>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</si>
  <si>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</si>
  <si>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</si>
  <si>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</si>
  <si>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</si>
  <si>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</si>
  <si>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</si>
  <si>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</si>
  <si>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</si>
  <si>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</si>
  <si>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</si>
  <si>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</si>
  <si>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</si>
  <si>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</si>
  <si>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</si>
  <si>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</si>
  <si>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</si>
  <si>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</si>
  <si>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</si>
  <si>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</si>
  <si>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</si>
  <si>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</si>
  <si>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</si>
  <si>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</si>
  <si>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</si>
  <si>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</si>
  <si>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</si>
  <si>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</si>
  <si>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</si>
  <si>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</si>
  <si>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</si>
  <si>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</si>
  <si>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</si>
  <si>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</si>
  <si>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</si>
  <si>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</si>
  <si>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</si>
  <si>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</si>
  <si>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</si>
  <si>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</si>
  <si>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</si>
  <si>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</si>
  <si>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</si>
  <si>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</si>
  <si>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</si>
  <si>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</si>
  <si>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</si>
  <si>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</si>
  <si>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</si>
  <si>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</si>
  <si>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</si>
  <si>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</si>
  <si>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</si>
  <si>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</si>
  <si>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</si>
  <si>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</si>
  <si>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</si>
  <si>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</si>
  <si>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</si>
  <si>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</si>
  <si>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</si>
  <si>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</si>
  <si>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</si>
  <si>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</si>
  <si>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</si>
  <si>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</si>
  <si>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</si>
  <si>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</si>
  <si>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</si>
  <si>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</si>
  <si>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</si>
  <si>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</si>
  <si>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</si>
  <si>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</si>
  <si>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</si>
  <si>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</si>
  <si>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</si>
  <si>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</si>
  <si>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</si>
  <si>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</si>
  <si>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</si>
  <si>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</si>
  <si>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</si>
  <si>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</si>
  <si>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</si>
  <si>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</si>
  <si>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</si>
  <si>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</si>
  <si>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</si>
  <si>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</si>
  <si>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</si>
  <si>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</si>
  <si>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</si>
  <si>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</si>
  <si>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</si>
  <si>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</si>
  <si>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</si>
  <si>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</si>
  <si>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</si>
  <si>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</si>
  <si>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</si>
  <si>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</si>
  <si>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</si>
  <si>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</si>
  <si>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</si>
  <si>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</si>
  <si>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</si>
  <si>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</si>
  <si>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</si>
  <si>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</si>
  <si>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</si>
  <si>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</si>
  <si>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</si>
  <si>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</si>
  <si>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</si>
  <si>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</si>
  <si>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</si>
  <si>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</si>
  <si>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</si>
  <si>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</si>
  <si>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</si>
  <si>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</si>
  <si>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</si>
  <si>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</si>
  <si>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</si>
  <si>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</si>
  <si>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</si>
  <si>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</si>
  <si>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</si>
  <si>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</si>
  <si>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</si>
  <si>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</si>
  <si>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</si>
  <si>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</si>
  <si>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</si>
  <si>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</si>
  <si>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</si>
  <si>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</si>
  <si>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</si>
  <si>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</si>
  <si>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</si>
  <si>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</si>
  <si>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</si>
  <si>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</si>
  <si>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</si>
  <si>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</si>
  <si>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</si>
  <si>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</si>
  <si>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</si>
  <si>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</si>
  <si>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</si>
  <si>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</si>
  <si>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</si>
  <si>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</si>
  <si>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</si>
  <si>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</si>
  <si>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</si>
  <si>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</si>
  <si>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</si>
  <si>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</si>
  <si>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</si>
  <si>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</si>
  <si>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</si>
  <si>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</si>
  <si>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</si>
  <si>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</si>
  <si>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</si>
  <si>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</si>
  <si>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</si>
  <si>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</si>
  <si>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</si>
  <si>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</si>
  <si>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</si>
  <si>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</si>
  <si>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</si>
  <si>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</si>
  <si>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</si>
  <si>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</si>
  <si>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</si>
  <si>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</si>
  <si>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</si>
  <si>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</si>
  <si>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</si>
  <si>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</si>
  <si>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</si>
  <si>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</si>
  <si>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</si>
  <si>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</si>
  <si>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</si>
  <si>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</si>
  <si>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</si>
  <si>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</si>
  <si>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</si>
  <si>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</si>
  <si>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</si>
  <si>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</si>
  <si>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</si>
  <si>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</si>
  <si>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</si>
  <si>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</si>
  <si>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</si>
  <si>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</si>
  <si>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</si>
  <si>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</si>
  <si>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</si>
  <si>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</si>
  <si>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</si>
  <si>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</si>
  <si>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</si>
  <si>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</si>
  <si>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</si>
  <si>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</si>
  <si>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</si>
  <si>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</si>
  <si>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</si>
  <si>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</si>
  <si>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</si>
  <si>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</si>
  <si>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</si>
  <si>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</si>
  <si>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</si>
  <si>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</si>
  <si>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</si>
  <si>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</si>
  <si>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</si>
  <si>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</si>
  <si>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</si>
  <si>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</si>
  <si>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</si>
  <si>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</si>
  <si>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</si>
  <si>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</si>
  <si>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</si>
  <si>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</si>
  <si>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</si>
  <si>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</si>
  <si>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</si>
  <si>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</si>
  <si>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</si>
  <si>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</si>
  <si>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</si>
  <si>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</si>
  <si>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</si>
  <si>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</si>
  <si>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</si>
  <si>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</si>
  <si>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</si>
  <si>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</si>
  <si>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</si>
  <si>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</si>
  <si>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</si>
  <si>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</si>
  <si>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</si>
  <si>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</si>
  <si>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</si>
  <si>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</si>
  <si>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</si>
  <si>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</si>
  <si>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</si>
  <si>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</si>
  <si>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</si>
  <si>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</si>
  <si>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</si>
  <si>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</si>
  <si>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</si>
  <si>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</si>
  <si>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</si>
  <si>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</si>
  <si>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</si>
  <si>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</si>
  <si>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</si>
  <si>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</si>
  <si>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</si>
  <si>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</si>
  <si>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</si>
  <si>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</si>
  <si>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</si>
  <si>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</si>
  <si>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</si>
  <si>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</si>
  <si>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</si>
  <si>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</si>
  <si>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</si>
  <si>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</si>
  <si>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</si>
  <si>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</si>
  <si>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</si>
  <si>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</si>
  <si>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</si>
  <si>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</si>
  <si>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</si>
  <si>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</si>
  <si>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</si>
  <si>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</si>
  <si>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</si>
  <si>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</si>
  <si>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</si>
  <si>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</si>
  <si>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</si>
  <si>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</si>
  <si>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</si>
  <si>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</si>
  <si>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</si>
  <si>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</si>
  <si>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</si>
  <si>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</si>
  <si>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</si>
  <si>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</si>
  <si>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</si>
  <si>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</si>
  <si>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</si>
  <si>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</si>
  <si>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</si>
  <si>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</si>
  <si>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</si>
  <si>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</si>
  <si>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</si>
  <si>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</si>
  <si>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</si>
  <si>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</si>
  <si>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</si>
  <si>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</si>
  <si>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</si>
  <si>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</si>
  <si>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</si>
  <si>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</si>
  <si>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</si>
  <si>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</si>
  <si>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</si>
  <si>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</si>
  <si>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</si>
  <si>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</si>
  <si>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</si>
  <si>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</si>
  <si>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</si>
  <si>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</si>
  <si>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</si>
  <si>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</si>
  <si>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</si>
  <si>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</si>
  <si>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</si>
  <si>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</si>
  <si>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</si>
  <si>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</si>
  <si>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</si>
  <si>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</si>
  <si>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</si>
  <si>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</si>
  <si>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</si>
  <si>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</si>
  <si>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</si>
  <si>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</si>
  <si>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</si>
  <si>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</si>
  <si>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</si>
  <si>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</si>
  <si>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</si>
  <si>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</si>
  <si>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</si>
  <si>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</si>
  <si>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</si>
  <si>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</si>
  <si>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</si>
  <si>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</si>
  <si>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</si>
  <si>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</si>
  <si>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</si>
  <si>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</si>
  <si>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</si>
  <si>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</si>
  <si>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</si>
  <si>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</si>
  <si>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</si>
  <si>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</si>
  <si>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</si>
  <si>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</si>
  <si>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</si>
  <si>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</si>
  <si>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</si>
  <si>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</si>
  <si>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</si>
  <si>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</si>
  <si>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</si>
  <si>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</si>
  <si>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</si>
  <si>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</si>
  <si>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</si>
  <si>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</si>
  <si>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</si>
  <si>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</si>
  <si>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</si>
  <si>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</si>
  <si>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</si>
  <si>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</si>
  <si>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</si>
  <si>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</si>
  <si>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</si>
  <si>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</si>
  <si>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</si>
  <si>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</si>
  <si>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</si>
  <si>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</si>
  <si>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</si>
  <si>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</si>
  <si>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</si>
  <si>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</si>
  <si>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</si>
  <si>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</si>
  <si>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</si>
  <si>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</si>
  <si>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</si>
  <si>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</si>
  <si>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</si>
  <si>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</si>
  <si>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</si>
  <si>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</si>
  <si>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</si>
  <si>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</si>
  <si>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</si>
  <si>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</si>
  <si>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</si>
  <si>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</si>
  <si>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</si>
  <si>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</si>
  <si>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</si>
  <si>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</si>
  <si>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</si>
  <si>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</si>
  <si>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</si>
  <si>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</si>
  <si>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</si>
  <si>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</si>
  <si>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</si>
  <si>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</si>
  <si>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</si>
  <si>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</si>
  <si>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</si>
  <si>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</si>
  <si>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</si>
  <si>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</si>
  <si>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</si>
  <si>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</si>
  <si>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</si>
  <si>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</si>
  <si>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</si>
  <si>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</si>
  <si>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</si>
  <si>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</si>
  <si>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</si>
  <si>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</si>
  <si>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</si>
  <si>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</si>
  <si>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</si>
  <si>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</si>
  <si>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</si>
  <si>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</si>
  <si>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</si>
  <si>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</si>
  <si>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</si>
  <si>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</si>
  <si>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</si>
  <si>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</si>
  <si>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</si>
  <si>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</si>
  <si>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</si>
  <si>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</si>
  <si>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</si>
  <si>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</si>
  <si>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</si>
  <si>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</si>
  <si>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</si>
  <si>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</si>
  <si>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</si>
  <si>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</si>
  <si>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</si>
  <si>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</si>
  <si>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</si>
  <si>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</si>
  <si>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</si>
  <si>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</si>
  <si>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</si>
  <si>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</si>
  <si>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</si>
  <si>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</si>
  <si>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</si>
  <si>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</si>
  <si>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</si>
  <si>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</si>
  <si>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</si>
  <si>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</si>
  <si>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</si>
  <si>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</si>
  <si>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</si>
  <si>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</si>
  <si>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</si>
  <si>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</si>
  <si>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</si>
  <si>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</si>
  <si>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</si>
  <si>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</si>
  <si>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</si>
  <si>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</si>
  <si>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</si>
  <si>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</si>
  <si>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</si>
  <si>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</si>
  <si>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</si>
  <si>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</si>
  <si>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</si>
  <si>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</si>
  <si>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</si>
  <si>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</si>
  <si>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</si>
  <si>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</si>
  <si>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</si>
  <si>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</si>
  <si>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</si>
  <si>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</si>
  <si>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</si>
  <si>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</si>
  <si>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</si>
  <si>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</si>
  <si>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</si>
  <si>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</si>
  <si>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</si>
  <si>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</si>
  <si>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</si>
  <si>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</si>
  <si>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</si>
  <si>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</si>
  <si>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</si>
  <si>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</si>
  <si>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</si>
  <si>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</si>
  <si>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</si>
  <si>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</si>
  <si>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</si>
  <si>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</si>
  <si>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</si>
  <si>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</si>
  <si>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</si>
  <si>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</si>
  <si>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</si>
  <si>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</si>
  <si>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</si>
  <si>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</si>
  <si>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</si>
  <si>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</si>
  <si>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</si>
  <si>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</si>
  <si>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</si>
  <si>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</si>
  <si>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</si>
  <si>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</si>
  <si>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</si>
  <si>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</si>
  <si>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</si>
  <si>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</si>
  <si>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</si>
  <si>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</si>
  <si>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</si>
  <si>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</si>
  <si>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</si>
  <si>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</si>
  <si>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</si>
  <si>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</si>
  <si>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</si>
  <si>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</si>
  <si>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</si>
  <si>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</si>
  <si>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</si>
  <si>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</si>
  <si>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</si>
  <si>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</si>
  <si>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</si>
  <si>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</si>
  <si>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</si>
  <si>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</si>
  <si>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</si>
  <si>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</si>
  <si>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</si>
  <si>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</si>
  <si>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</si>
  <si>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</si>
  <si>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</si>
  <si>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</si>
  <si>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</si>
  <si>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</si>
  <si>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</si>
  <si>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</si>
  <si>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</si>
  <si>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</si>
  <si>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</si>
  <si>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</si>
  <si>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</si>
  <si>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</si>
  <si>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</si>
  <si>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</si>
  <si>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</si>
  <si>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</si>
  <si>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</si>
  <si>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</si>
  <si>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</si>
  <si>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</si>
  <si>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</si>
  <si>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</si>
  <si>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</si>
  <si>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</si>
  <si>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</si>
  <si>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</si>
  <si>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</si>
  <si>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</si>
  <si>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</si>
  <si>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</si>
  <si>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</si>
  <si>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</si>
  <si>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</si>
  <si>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</si>
  <si>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</si>
  <si>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</si>
  <si>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</si>
  <si>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</si>
  <si>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</si>
  <si>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</si>
  <si>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</si>
  <si>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</si>
  <si>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</si>
  <si>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</si>
  <si>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</si>
  <si>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</si>
  <si>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</si>
  <si>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</si>
  <si>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</si>
  <si>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</si>
  <si>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</si>
  <si>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</si>
  <si>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</si>
  <si>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</si>
  <si>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</si>
  <si>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</si>
  <si>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</si>
  <si>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</si>
  <si>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</si>
  <si>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</si>
  <si>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</si>
  <si>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</si>
  <si>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</si>
  <si>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</si>
  <si>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</si>
  <si>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</si>
  <si>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</si>
  <si>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</si>
  <si>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</si>
  <si>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</si>
  <si>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</si>
  <si>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</si>
  <si>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</si>
  <si>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</si>
  <si>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</si>
  <si>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</si>
  <si>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</si>
  <si>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</si>
  <si>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</si>
  <si>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</si>
  <si>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</si>
  <si>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</si>
  <si>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</si>
  <si>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</si>
  <si>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</si>
  <si>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</si>
  <si>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</si>
  <si>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</si>
  <si>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</si>
  <si>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</si>
  <si>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</si>
  <si>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</si>
  <si>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</si>
  <si>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</si>
  <si>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</si>
  <si>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</si>
  <si>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</si>
  <si>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</si>
  <si>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</si>
  <si>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</si>
  <si>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</si>
  <si>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</si>
  <si>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</si>
  <si>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</si>
  <si>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</si>
  <si>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</si>
  <si>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</si>
  <si>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</si>
  <si>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</si>
  <si>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</si>
  <si>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</si>
  <si>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</si>
  <si>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</si>
  <si>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</si>
  <si>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</si>
  <si>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</si>
  <si>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</si>
  <si>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</si>
  <si>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</si>
  <si>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</si>
  <si>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</si>
  <si>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</si>
  <si>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</si>
  <si>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</si>
  <si>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</si>
  <si>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</si>
  <si>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</si>
  <si>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</si>
  <si>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</si>
  <si>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</si>
  <si>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</si>
  <si>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</si>
  <si>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</si>
  <si>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</si>
  <si>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</si>
  <si>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</si>
  <si>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</si>
  <si>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</si>
  <si>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</si>
  <si>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</si>
  <si>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</si>
  <si>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</si>
  <si>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</si>
  <si>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</si>
  <si>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</si>
  <si>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</si>
  <si>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</si>
  <si>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</si>
  <si>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</si>
  <si>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</si>
  <si>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</si>
  <si>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</si>
  <si>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</si>
  <si>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</si>
  <si>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</si>
  <si>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</si>
  <si>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</si>
  <si>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</si>
  <si>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</si>
  <si>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</si>
  <si>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</si>
  <si>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</si>
  <si>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</si>
  <si>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</si>
  <si>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</si>
  <si>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</si>
  <si>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</si>
  <si>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</si>
  <si>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</si>
  <si>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</si>
  <si>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</si>
  <si>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</si>
  <si>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</si>
  <si>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</si>
  <si>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</si>
  <si>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</si>
  <si>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</si>
  <si>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</si>
  <si>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</si>
  <si>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</si>
  <si>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</si>
  <si>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</si>
  <si>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</si>
  <si>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</si>
  <si>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</si>
  <si>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</si>
  <si>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</si>
  <si>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</si>
  <si>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</si>
  <si>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</si>
  <si>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</si>
  <si>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</si>
  <si>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</si>
  <si>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</si>
  <si>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</si>
  <si>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</si>
  <si>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</si>
  <si>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</si>
  <si>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</si>
  <si>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</si>
  <si>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</si>
  <si>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</si>
  <si>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</si>
  <si>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</si>
  <si>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</si>
  <si>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</si>
  <si>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</si>
  <si>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</si>
  <si>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</si>
  <si>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</si>
  <si>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</si>
  <si>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</si>
  <si>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</si>
  <si>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</si>
  <si>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</si>
  <si>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</si>
  <si>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</si>
  <si>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</si>
  <si>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</si>
  <si>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</si>
  <si>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</si>
  <si>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</si>
  <si>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</si>
  <si>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</si>
  <si>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</si>
  <si>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</si>
  <si>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</si>
  <si>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</si>
  <si>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</si>
  <si>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</si>
  <si>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</si>
  <si>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</si>
  <si>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</si>
  <si>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</si>
  <si>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</si>
  <si>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</si>
  <si>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</si>
  <si>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</si>
  <si>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</si>
  <si>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</si>
  <si>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</si>
  <si>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</si>
  <si>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</si>
  <si>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</si>
  <si>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</si>
  <si>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</si>
  <si>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</si>
  <si>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</si>
  <si>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</si>
  <si>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</si>
  <si>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</si>
  <si>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</si>
  <si>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</si>
  <si>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</si>
  <si>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</si>
  <si>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</si>
  <si>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</si>
  <si>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</si>
  <si>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</si>
  <si>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</si>
  <si>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</si>
  <si>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</si>
  <si>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</si>
  <si>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</si>
  <si>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</si>
  <si>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</si>
  <si>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</si>
  <si>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</si>
  <si>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</si>
  <si>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</si>
  <si>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</si>
  <si>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</si>
  <si>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</si>
  <si>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</si>
  <si>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</si>
  <si>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</si>
  <si>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</si>
  <si>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</si>
  <si>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</si>
  <si>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</si>
  <si>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</si>
  <si>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</si>
  <si>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</si>
  <si>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</si>
  <si>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</si>
  <si>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</si>
  <si>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</si>
  <si>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</si>
  <si>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</si>
  <si>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</si>
  <si>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</si>
  <si>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</si>
  <si>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</si>
  <si>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</si>
  <si>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</si>
  <si>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</si>
  <si>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</si>
  <si>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</si>
  <si>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</si>
  <si>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</si>
  <si>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</si>
  <si>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</si>
  <si>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</si>
  <si>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</si>
  <si>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</si>
  <si>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</si>
  <si>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</si>
  <si>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</si>
  <si>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</si>
  <si>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</si>
  <si>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</si>
  <si>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</si>
  <si>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</si>
  <si>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</si>
  <si>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</si>
  <si>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</si>
  <si>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</si>
  <si>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</si>
  <si>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</si>
  <si>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</si>
  <si>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</si>
  <si>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</si>
  <si>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</si>
  <si>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</si>
  <si>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</si>
  <si>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</si>
  <si>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</si>
  <si>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</si>
  <si>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</si>
  <si>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</si>
  <si>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</si>
  <si>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</si>
  <si>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</si>
  <si>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</si>
  <si>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</si>
  <si>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</si>
  <si>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</si>
  <si>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</si>
  <si>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</si>
  <si>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</si>
  <si>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</si>
  <si>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</si>
  <si>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</si>
  <si>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</si>
  <si>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</si>
  <si>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</si>
  <si>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</si>
  <si>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</si>
  <si>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</si>
  <si>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</si>
  <si>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</si>
  <si>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</si>
  <si>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</si>
  <si>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</si>
  <si>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</si>
  <si>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</si>
  <si>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</si>
  <si>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</si>
  <si>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</si>
  <si>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</si>
  <si>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</si>
  <si>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</si>
  <si>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</si>
  <si>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</si>
  <si>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</si>
  <si>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</si>
  <si>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</si>
  <si>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</si>
  <si>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</si>
  <si>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</si>
  <si>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</si>
  <si>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</si>
  <si>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</si>
  <si>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</si>
  <si>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</si>
  <si>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</si>
  <si>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</si>
  <si>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</si>
  <si>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</si>
  <si>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</si>
  <si>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</si>
  <si>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</si>
  <si>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</si>
  <si>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</si>
  <si>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</si>
  <si>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</si>
  <si>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</si>
  <si>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</si>
  <si>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</si>
  <si>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</si>
  <si>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</si>
  <si>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</si>
  <si>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</si>
  <si>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</si>
  <si>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</si>
  <si>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</si>
  <si>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</si>
  <si>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</si>
  <si>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</si>
  <si>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</si>
  <si>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</si>
  <si>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</si>
  <si>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</si>
  <si>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</si>
  <si>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</si>
  <si>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</si>
  <si>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</si>
  <si>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</si>
  <si>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</si>
  <si>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</si>
  <si>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</si>
  <si>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</si>
  <si>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</si>
  <si>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</si>
  <si>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</si>
  <si>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</si>
  <si>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</si>
  <si>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</si>
  <si>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</si>
  <si>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</si>
  <si>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</si>
  <si>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</si>
  <si>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</si>
  <si>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</si>
  <si>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</si>
  <si>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</si>
  <si>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</si>
  <si>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</si>
  <si>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</si>
  <si>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</si>
  <si>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</si>
  <si>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</si>
  <si>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</si>
  <si>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</si>
  <si>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</si>
  <si>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</si>
  <si>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</si>
  <si>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</si>
  <si>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</si>
  <si>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</si>
  <si>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</si>
  <si>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</si>
  <si>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</si>
  <si>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</si>
  <si>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</si>
  <si>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</si>
  <si>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</si>
  <si>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</si>
  <si>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</si>
  <si>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</si>
  <si>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</si>
  <si>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</si>
  <si>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</si>
  <si>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</si>
  <si>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</si>
  <si>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</si>
  <si>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</si>
  <si>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</si>
  <si>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</si>
  <si>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</si>
  <si>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</si>
  <si>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</si>
  <si>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</si>
  <si>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</si>
  <si>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</si>
  <si>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</si>
  <si>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</si>
  <si>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</si>
  <si>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</si>
  <si>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</si>
  <si>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</si>
  <si>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</si>
  <si>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</si>
  <si>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</si>
  <si>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</si>
  <si>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</si>
  <si>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</si>
  <si>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</si>
  <si>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</si>
  <si>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</si>
  <si>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</si>
  <si>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</si>
  <si>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</si>
  <si>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</si>
  <si>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</si>
  <si>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</si>
  <si>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</si>
  <si>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</si>
  <si>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</si>
  <si>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</si>
  <si>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</si>
  <si>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</si>
  <si>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</si>
  <si>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</si>
  <si>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</si>
  <si>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</si>
  <si>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</si>
  <si>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</si>
  <si>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</si>
  <si>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</si>
  <si>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</si>
  <si>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</si>
  <si>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</si>
  <si>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</si>
  <si>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</si>
  <si>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</si>
  <si>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</si>
  <si>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</si>
  <si>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</si>
  <si>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</si>
  <si>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</si>
  <si>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</si>
  <si>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</si>
  <si>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</si>
  <si>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</si>
  <si>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</si>
  <si>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</si>
  <si>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</si>
  <si>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</si>
  <si>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</si>
  <si>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</si>
  <si>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</si>
  <si>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</si>
  <si>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</si>
  <si>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</si>
  <si>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</si>
  <si>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</si>
  <si>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</si>
  <si>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</si>
  <si>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</si>
  <si>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</si>
  <si>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</si>
  <si>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</si>
  <si>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</si>
  <si>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</si>
  <si>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</si>
  <si>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</si>
  <si>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</si>
  <si>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</si>
  <si>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</si>
  <si>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</si>
  <si>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</si>
  <si>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</si>
  <si>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</si>
  <si>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</si>
  <si>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</si>
  <si>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</si>
  <si>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</si>
  <si>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</si>
  <si>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</si>
  <si>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</si>
  <si>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</si>
  <si>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</si>
  <si>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</si>
  <si>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</si>
  <si>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</si>
  <si>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</si>
  <si>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</si>
  <si>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</si>
  <si>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</si>
  <si>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</si>
  <si>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</si>
  <si>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</si>
  <si>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</si>
  <si>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</si>
  <si>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</si>
  <si>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</si>
  <si>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</si>
  <si>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</si>
  <si>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</si>
  <si>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</si>
  <si>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</si>
  <si>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</si>
  <si>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</si>
  <si>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</si>
  <si>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</si>
  <si>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</si>
  <si>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</si>
  <si>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</si>
  <si>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</si>
  <si>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</si>
  <si>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</si>
  <si>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</si>
  <si>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</si>
  <si>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</si>
  <si>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</si>
  <si>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</si>
  <si>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</si>
  <si>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</si>
  <si>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</si>
  <si>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</si>
  <si>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</si>
  <si>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</si>
  <si>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</si>
  <si>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</si>
  <si>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</si>
  <si>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</si>
  <si>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</si>
  <si>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</si>
  <si>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</si>
  <si>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</si>
  <si>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</si>
  <si>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</si>
  <si>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</si>
  <si>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</si>
  <si>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</si>
  <si>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</si>
  <si>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</si>
  <si>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</si>
  <si>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</si>
  <si>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</si>
  <si>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</si>
  <si>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</si>
  <si>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</si>
  <si>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</si>
  <si>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</si>
  <si>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</si>
  <si>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</si>
  <si>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</si>
  <si>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</si>
  <si>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</si>
  <si>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</si>
  <si>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</si>
  <si>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</si>
  <si>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</si>
  <si>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</si>
  <si>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</si>
  <si>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</si>
  <si>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</si>
  <si>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</si>
  <si>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</si>
  <si>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</si>
  <si>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</si>
  <si>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</si>
  <si>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</si>
  <si>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</si>
  <si>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</si>
  <si>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</si>
  <si>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</si>
  <si>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</si>
  <si>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</si>
  <si>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</si>
  <si>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</si>
  <si>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</si>
  <si>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</si>
  <si>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</si>
  <si>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</si>
  <si>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</si>
  <si>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</si>
  <si>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</si>
  <si>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</si>
  <si>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</si>
  <si>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</si>
  <si>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</si>
  <si>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</si>
  <si>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</si>
  <si>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</si>
  <si>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</si>
  <si>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</si>
  <si>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</si>
  <si>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</si>
  <si>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</si>
  <si>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</si>
  <si>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</si>
  <si>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</si>
  <si>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</si>
  <si>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</si>
  <si>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</si>
  <si>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</si>
  <si>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</si>
  <si>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</si>
  <si>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</si>
  <si>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</si>
  <si>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</si>
  <si>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</si>
  <si>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</si>
  <si>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</si>
  <si>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</si>
  <si>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</si>
  <si>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</si>
  <si>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</si>
  <si>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</si>
  <si>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</si>
  <si>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</si>
  <si>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</si>
  <si>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</si>
  <si>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</si>
  <si>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</si>
  <si>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</si>
  <si>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</si>
  <si>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</si>
  <si>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</si>
  <si>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</si>
  <si>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</si>
  <si>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</si>
  <si>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</si>
  <si>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</si>
  <si>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</si>
  <si>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</si>
  <si>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</si>
  <si>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</si>
  <si>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</si>
  <si>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</si>
  <si>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</si>
  <si>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</si>
  <si>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</si>
  <si>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</si>
  <si>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</si>
  <si>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</si>
  <si>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</si>
  <si>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</si>
  <si>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</si>
  <si>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</si>
  <si>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</si>
  <si>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</si>
  <si>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</si>
  <si>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</si>
  <si>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</si>
  <si>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</si>
  <si>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</si>
  <si>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</si>
  <si>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</si>
  <si>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</si>
  <si>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</si>
  <si>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</si>
  <si>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</si>
  <si>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</si>
  <si>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</si>
  <si>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</si>
  <si>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</si>
  <si>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</si>
  <si>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</si>
  <si>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</si>
  <si>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</si>
  <si>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</si>
  <si>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</si>
  <si>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</si>
  <si>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</si>
  <si>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</si>
  <si>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</si>
  <si>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</si>
  <si>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</si>
  <si>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</si>
  <si>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</si>
  <si>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</si>
  <si>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</si>
  <si>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</si>
  <si>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</si>
  <si>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</si>
  <si>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</si>
  <si>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</si>
  <si>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</si>
  <si>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</si>
  <si>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</si>
  <si>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</si>
  <si>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</si>
  <si>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</si>
  <si>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</si>
  <si>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</si>
  <si>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</si>
  <si>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</si>
  <si>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</si>
  <si>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</si>
  <si>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</si>
  <si>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</si>
  <si>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</si>
  <si>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</si>
  <si>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</si>
  <si>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</si>
  <si>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</si>
  <si>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</si>
  <si>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</si>
  <si>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</si>
  <si>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</si>
  <si>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</si>
  <si>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</si>
  <si>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</si>
  <si>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</si>
  <si>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</si>
  <si>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</si>
  <si>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</si>
  <si>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</si>
  <si>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</si>
  <si>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</si>
  <si>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</si>
  <si>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</si>
  <si>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</si>
  <si>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</si>
  <si>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</si>
  <si>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</si>
  <si>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</si>
  <si>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</si>
  <si>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</si>
  <si>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</si>
  <si>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</si>
  <si>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</si>
  <si>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</si>
  <si>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</si>
  <si>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</si>
  <si>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</si>
  <si>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</si>
  <si>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</si>
  <si>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</si>
  <si>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</si>
  <si>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</si>
  <si>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</si>
  <si>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</si>
  <si>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</si>
  <si>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</si>
  <si>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</si>
  <si>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</si>
  <si>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</si>
  <si>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</si>
  <si>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</si>
  <si>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</si>
  <si>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</si>
  <si>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</si>
  <si>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</si>
  <si>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</si>
  <si>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</si>
  <si>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</si>
  <si>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</si>
  <si>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</si>
  <si>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</si>
  <si>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</si>
  <si>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</si>
  <si>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</si>
  <si>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</si>
  <si>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</si>
  <si>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</si>
  <si>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</si>
  <si>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</si>
  <si>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</si>
  <si>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</si>
  <si>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</si>
  <si>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</si>
  <si>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</si>
  <si>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</si>
  <si>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</si>
  <si>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</si>
  <si>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</si>
  <si>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</si>
  <si>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</si>
  <si>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</si>
  <si>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</si>
  <si>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</si>
  <si>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</si>
  <si>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</si>
  <si>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</si>
  <si>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</si>
  <si>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</si>
  <si>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</si>
  <si>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</si>
  <si>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</si>
  <si>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</si>
  <si>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</si>
  <si>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</si>
  <si>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</si>
  <si>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</si>
  <si>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</si>
  <si>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</si>
  <si>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</si>
  <si>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</si>
  <si>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</si>
  <si>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</si>
  <si>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</si>
  <si>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</si>
  <si>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</si>
  <si>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</si>
  <si>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</si>
  <si>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</si>
  <si>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</si>
  <si>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</si>
  <si>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</si>
  <si>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</si>
  <si>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</si>
  <si>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</si>
  <si>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</si>
  <si>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</si>
  <si>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</si>
  <si>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</si>
  <si>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</si>
  <si>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</si>
  <si>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</si>
  <si>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</si>
  <si>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</si>
  <si>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</si>
  <si>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</si>
  <si>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</si>
  <si>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</si>
  <si>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</si>
  <si>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</si>
  <si>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</si>
  <si>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</si>
  <si>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</si>
  <si>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</si>
  <si>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</si>
  <si>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</si>
  <si>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</si>
  <si>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</si>
  <si>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</si>
  <si>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</si>
  <si>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</si>
  <si>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</si>
  <si>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</si>
  <si>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</si>
  <si>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</si>
  <si>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</si>
  <si>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</si>
  <si>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</si>
  <si>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</si>
  <si>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</si>
  <si>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</si>
  <si>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</si>
  <si>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</si>
  <si>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</si>
  <si>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</si>
  <si>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</si>
  <si>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</si>
  <si>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</si>
  <si>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</si>
  <si>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</si>
  <si>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</si>
  <si>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</si>
  <si>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</si>
  <si>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</si>
  <si>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</si>
  <si>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</si>
  <si>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</si>
  <si>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</si>
  <si>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</si>
  <si>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</si>
  <si>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</si>
  <si>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</si>
  <si>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</si>
  <si>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</si>
  <si>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</si>
  <si>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</si>
  <si>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</si>
  <si>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</si>
  <si>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</si>
  <si>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</si>
  <si>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</si>
  <si>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</si>
  <si>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</si>
  <si>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</si>
  <si>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</si>
  <si>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</si>
  <si>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</si>
  <si>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</si>
  <si>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</si>
  <si>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</si>
  <si>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</si>
  <si>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</si>
  <si>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</si>
  <si>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</si>
  <si>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</si>
  <si>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</si>
  <si>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</si>
  <si>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</si>
  <si>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</si>
  <si>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</si>
  <si>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</si>
  <si>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</si>
  <si>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</si>
  <si>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</si>
  <si>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</si>
  <si>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</si>
  <si>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</si>
  <si>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</si>
  <si>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</si>
  <si>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</si>
  <si>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</si>
  <si>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</si>
  <si>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</si>
  <si>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</si>
  <si>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</si>
  <si>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</si>
  <si>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</si>
  <si>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</si>
  <si>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</si>
  <si>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</si>
  <si>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</si>
  <si>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</si>
  <si>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</si>
  <si>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</si>
  <si>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</si>
  <si>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</si>
  <si>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</si>
  <si>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</si>
  <si>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</si>
  <si>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</si>
  <si>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</si>
  <si>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</si>
  <si>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</si>
  <si>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</si>
  <si>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</si>
  <si>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</si>
  <si>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</si>
  <si>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</si>
  <si>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</si>
  <si>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</si>
  <si>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</si>
  <si>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</si>
  <si>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</si>
  <si>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</si>
  <si>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</si>
  <si>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</si>
  <si>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</si>
  <si>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</si>
  <si>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</si>
  <si>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</si>
  <si>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</si>
  <si>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</si>
  <si>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</si>
  <si>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</si>
  <si>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</si>
  <si>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</si>
  <si>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</si>
  <si>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</si>
  <si>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</si>
  <si>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</si>
  <si>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</si>
  <si>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</si>
  <si>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</si>
  <si>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</si>
  <si>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</si>
  <si>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</si>
  <si>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</si>
  <si>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</si>
  <si>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</si>
  <si>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</si>
  <si>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</si>
  <si>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</si>
  <si>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</si>
  <si>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</si>
  <si>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</si>
  <si>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</si>
  <si>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</si>
  <si>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</si>
  <si>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</si>
  <si>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</si>
  <si>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</si>
  <si>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</si>
  <si>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</si>
  <si>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</si>
  <si>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</si>
  <si>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</si>
  <si>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</si>
  <si>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</si>
  <si>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</si>
  <si>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</si>
  <si>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</si>
  <si>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</si>
  <si>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</si>
  <si>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</si>
  <si>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</si>
  <si>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</si>
  <si>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</si>
  <si>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</si>
  <si>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</si>
  <si>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</si>
  <si>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</si>
  <si>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</si>
  <si>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</si>
  <si>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</si>
  <si>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</si>
  <si>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</si>
  <si>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</si>
  <si>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</si>
  <si>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</si>
  <si>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</si>
  <si>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</si>
  <si>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</si>
  <si>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</si>
  <si>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</si>
  <si>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</si>
  <si>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</si>
  <si>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</si>
  <si>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</si>
  <si>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</si>
  <si>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</si>
  <si>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</si>
  <si>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</si>
  <si>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</si>
  <si>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</si>
  <si>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</si>
  <si>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</si>
  <si>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</si>
  <si>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</si>
  <si>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</si>
  <si>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</si>
  <si>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</si>
  <si>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</si>
  <si>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</si>
  <si>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</si>
  <si>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</si>
  <si>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</si>
  <si>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</si>
  <si>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</si>
  <si>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</si>
  <si>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</si>
  <si>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</si>
  <si>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</si>
  <si>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</si>
  <si>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</si>
  <si>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</si>
  <si>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</si>
  <si>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</si>
  <si>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</si>
  <si>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</si>
  <si>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</si>
  <si>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</si>
  <si>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</si>
  <si>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</si>
  <si>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</si>
  <si>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</si>
  <si>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</si>
  <si>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</si>
  <si>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</si>
  <si>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</si>
  <si>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</si>
  <si>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</si>
  <si>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</si>
  <si>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</si>
  <si>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</si>
  <si>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</si>
  <si>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</si>
  <si>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</si>
  <si>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</si>
  <si>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</si>
  <si>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</si>
  <si>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</si>
  <si>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</si>
  <si>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</si>
  <si>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</si>
  <si>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</si>
  <si>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</si>
  <si>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</si>
  <si>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</si>
  <si>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</si>
  <si>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</si>
  <si>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</si>
  <si>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</si>
  <si>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</si>
  <si>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</si>
  <si>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</si>
  <si>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</si>
  <si>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</si>
  <si>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</si>
  <si>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</si>
  <si>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</si>
  <si>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</si>
  <si>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</si>
  <si>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</si>
  <si>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</si>
  <si>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</si>
  <si>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</si>
  <si>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</si>
  <si>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</si>
  <si>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</si>
  <si>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</si>
  <si>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</si>
  <si>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</si>
  <si>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</si>
  <si>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</si>
  <si>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</si>
  <si>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</si>
  <si>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</si>
  <si>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</si>
  <si>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</si>
  <si>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</si>
  <si>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</si>
  <si>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</si>
  <si>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</si>
  <si>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</si>
  <si>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</si>
  <si>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</si>
  <si>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</si>
  <si>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</si>
  <si>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</si>
  <si>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</si>
  <si>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</si>
  <si>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</si>
  <si>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</si>
  <si>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</si>
  <si>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</si>
  <si>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</si>
  <si>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</si>
  <si>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</si>
  <si>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</si>
  <si>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</si>
  <si>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</si>
  <si>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</si>
  <si>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</si>
  <si>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</si>
  <si>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</si>
  <si>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</si>
  <si>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</si>
  <si>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</si>
  <si>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</si>
  <si>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</si>
  <si>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</si>
  <si>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</si>
  <si>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</si>
  <si>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</si>
  <si>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</si>
  <si>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</si>
  <si>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</si>
  <si>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</si>
  <si>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</si>
  <si>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</si>
  <si>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</si>
  <si>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</si>
  <si>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</si>
  <si>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</si>
  <si>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</si>
  <si>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</si>
  <si>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</si>
  <si>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</si>
  <si>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</si>
  <si>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</si>
  <si>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</si>
  <si>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</si>
  <si>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</si>
  <si>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</si>
  <si>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</si>
  <si>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</si>
  <si>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</si>
  <si>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</si>
  <si>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</si>
  <si>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</si>
  <si>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</si>
  <si>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</si>
  <si>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</si>
  <si>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</si>
  <si>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</si>
  <si>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</si>
  <si>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</si>
  <si>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</si>
  <si>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</si>
  <si>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</si>
  <si>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</si>
  <si>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</si>
  <si>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</si>
  <si>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</si>
  <si>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</si>
  <si>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</si>
  <si>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</si>
  <si>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</si>
  <si>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</si>
  <si>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</si>
  <si>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</si>
  <si>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</si>
  <si>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</si>
  <si>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</si>
  <si>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</si>
  <si>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</si>
  <si>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</si>
  <si>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</si>
  <si>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</si>
  <si>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</si>
  <si>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</si>
  <si>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</si>
  <si>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</si>
  <si>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</si>
  <si>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</si>
  <si>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</si>
  <si>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</si>
  <si>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</si>
  <si>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</si>
  <si>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</si>
  <si>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</si>
  <si>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</si>
  <si>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</si>
  <si>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</si>
  <si>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</si>
  <si>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</si>
  <si>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</si>
  <si>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</si>
  <si>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</si>
  <si>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</si>
  <si>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</si>
  <si>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</si>
  <si>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</si>
  <si>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</si>
  <si>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</si>
  <si>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</si>
  <si>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</si>
  <si>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</si>
  <si>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</si>
  <si>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</si>
  <si>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</si>
  <si>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</si>
  <si>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</si>
  <si>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</si>
  <si>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</si>
  <si>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</si>
  <si>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</si>
  <si>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</si>
  <si>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</si>
  <si>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</si>
  <si>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</si>
  <si>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</si>
  <si>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</si>
  <si>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</si>
  <si>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</si>
  <si>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</si>
  <si>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</si>
  <si>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</si>
  <si>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</si>
  <si>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</si>
  <si>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</si>
  <si>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</si>
  <si>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</si>
  <si>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</si>
  <si>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</si>
  <si>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</si>
  <si>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</si>
  <si>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</si>
  <si>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</si>
  <si>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</si>
  <si>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</si>
  <si>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</si>
  <si>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</si>
  <si>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</si>
  <si>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</si>
  <si>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</si>
  <si>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</si>
  <si>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</si>
  <si>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</si>
  <si>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</si>
  <si>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</si>
  <si>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</si>
  <si>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</si>
  <si>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</si>
  <si>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</si>
  <si>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</si>
  <si>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</si>
  <si>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</si>
  <si>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</si>
  <si>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</si>
  <si>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</si>
  <si>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</si>
  <si>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</si>
  <si>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</si>
  <si>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</si>
  <si>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</si>
  <si>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</si>
  <si>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</si>
  <si>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</si>
  <si>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</si>
  <si>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</si>
  <si>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</si>
  <si>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</si>
  <si>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</si>
  <si>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</si>
  <si>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</si>
  <si>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</si>
  <si>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</si>
  <si>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</si>
  <si>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</si>
  <si>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</si>
  <si>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</si>
  <si>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</si>
  <si>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</si>
  <si>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</si>
  <si>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</si>
  <si>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</si>
  <si>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</si>
  <si>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</si>
  <si>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</si>
  <si>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</si>
  <si>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</si>
  <si>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</si>
  <si>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</si>
  <si>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</si>
  <si>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</si>
  <si>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</si>
  <si>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</si>
  <si>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</si>
  <si>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</si>
  <si>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</si>
  <si>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</si>
  <si>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</si>
  <si>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</si>
  <si>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</si>
  <si>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</si>
  <si>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</si>
  <si>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</si>
  <si>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</si>
  <si>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</si>
  <si>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</si>
  <si>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</si>
  <si>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</si>
  <si>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</si>
  <si>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</si>
  <si>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</si>
  <si>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</si>
  <si>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</si>
  <si>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</si>
  <si>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</si>
  <si>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</si>
  <si>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</si>
  <si>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</si>
  <si>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</si>
  <si>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</si>
  <si>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</si>
  <si>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</si>
  <si>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</si>
  <si>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</si>
  <si>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</si>
  <si>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</si>
  <si>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</si>
  <si>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</si>
  <si>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</si>
  <si>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</si>
  <si>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</si>
  <si>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</si>
  <si>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</si>
  <si>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</si>
  <si>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</si>
  <si>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</si>
  <si>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</si>
  <si>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</si>
  <si>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</si>
  <si>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</si>
  <si>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</si>
  <si>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</si>
  <si>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</si>
  <si>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</si>
  <si>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</si>
  <si>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</si>
  <si>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</si>
  <si>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</si>
  <si>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</si>
  <si>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</si>
  <si>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</si>
  <si>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</si>
  <si>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</si>
  <si>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</si>
  <si>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</si>
  <si>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</si>
  <si>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</si>
  <si>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</si>
  <si>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</si>
  <si>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</si>
  <si>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</si>
  <si>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</si>
  <si>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</si>
  <si>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</si>
  <si>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</si>
  <si>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</si>
  <si>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</si>
  <si>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</si>
  <si>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</si>
  <si>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</si>
  <si>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</si>
  <si>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</si>
  <si>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</si>
  <si>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</si>
  <si>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</si>
  <si>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</si>
  <si>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</si>
  <si>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</si>
  <si>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</si>
  <si>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</si>
  <si>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</si>
  <si>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</si>
  <si>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</si>
  <si>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</si>
  <si>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</si>
  <si>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</si>
  <si>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</si>
  <si>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</si>
  <si>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</si>
  <si>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</si>
  <si>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</si>
  <si>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</si>
  <si>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</si>
  <si>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</si>
  <si>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</si>
  <si>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</si>
  <si>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</si>
  <si>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</si>
  <si>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</si>
  <si>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</si>
  <si>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</si>
  <si>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</si>
  <si>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</si>
  <si>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</si>
  <si>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</si>
  <si>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</si>
  <si>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</si>
  <si>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</si>
  <si>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</si>
  <si>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</si>
  <si>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</si>
  <si>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</si>
  <si>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</si>
  <si>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</si>
  <si>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</si>
  <si>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</si>
  <si>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</si>
  <si>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</si>
  <si>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</si>
  <si>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</si>
  <si>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</si>
  <si>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</si>
  <si>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</si>
  <si>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</si>
  <si>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</si>
  <si>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</si>
  <si>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</si>
  <si>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</si>
  <si>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</si>
  <si>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</si>
  <si>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</si>
  <si>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</si>
  <si>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</si>
  <si>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</si>
  <si>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</si>
  <si>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</si>
  <si>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</si>
  <si>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</si>
  <si>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</si>
  <si>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</si>
  <si>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</si>
  <si>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</si>
  <si>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</si>
  <si>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</si>
  <si>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</si>
  <si>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</si>
  <si>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</si>
  <si>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</si>
  <si>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</si>
  <si>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</si>
  <si>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</si>
  <si>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</si>
  <si>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</si>
  <si>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</si>
  <si>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</si>
  <si>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</si>
  <si>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</si>
  <si>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</si>
  <si>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</si>
  <si>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</si>
  <si>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</si>
  <si>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</si>
  <si>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</si>
  <si>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</si>
  <si>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</si>
  <si>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</si>
  <si>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</si>
  <si>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</si>
  <si>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</si>
  <si>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</si>
  <si>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</si>
  <si>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</si>
  <si>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</si>
  <si>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</si>
  <si>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</si>
  <si>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</si>
  <si>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</si>
  <si>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</si>
  <si>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</si>
  <si>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</si>
  <si>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</si>
  <si>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</si>
  <si>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</si>
  <si>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</si>
  <si>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</si>
  <si>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</si>
  <si>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</si>
  <si>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</si>
  <si>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</si>
  <si>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</si>
  <si>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</si>
  <si>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</si>
  <si>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</si>
  <si>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</si>
  <si>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</si>
  <si>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</si>
  <si>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</si>
  <si>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</si>
  <si>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</si>
  <si>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</si>
  <si>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</si>
  <si>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</si>
  <si>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</si>
  <si>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</si>
  <si>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</si>
  <si>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</si>
  <si>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</si>
  <si>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</si>
  <si>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</si>
  <si>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</si>
  <si>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</si>
  <si>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</si>
  <si>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</si>
  <si>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</si>
  <si>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</si>
  <si>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</si>
  <si>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</si>
  <si>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</si>
  <si>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</si>
  <si>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</si>
  <si>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</si>
  <si>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</si>
  <si>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</si>
  <si>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</si>
  <si>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</si>
  <si>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</si>
  <si>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</si>
  <si>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</si>
  <si>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</si>
  <si>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</si>
  <si>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</si>
  <si>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</si>
  <si>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</si>
  <si>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</si>
  <si>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</si>
  <si>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</si>
  <si>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</si>
  <si>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</si>
  <si>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</si>
  <si>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</si>
  <si>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</si>
  <si>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</si>
  <si>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</si>
  <si>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</si>
  <si>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</si>
  <si>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</si>
  <si>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</si>
  <si>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</si>
  <si>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</si>
  <si>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</si>
  <si>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</si>
  <si>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</si>
  <si>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</si>
  <si>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</si>
  <si>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</si>
  <si>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</si>
  <si>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</si>
  <si>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</si>
  <si>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</si>
  <si>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</si>
  <si>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</si>
  <si>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</si>
  <si>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</si>
  <si>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</si>
  <si>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</si>
  <si>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</si>
  <si>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</si>
  <si>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</si>
  <si>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</si>
  <si>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</si>
  <si>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</si>
  <si>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</si>
  <si>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</si>
  <si>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</si>
  <si>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</si>
  <si>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</si>
  <si>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</si>
  <si>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</si>
  <si>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</si>
  <si>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</si>
  <si>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</si>
  <si>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</si>
  <si>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</si>
  <si>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</si>
  <si>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</si>
  <si>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</si>
  <si>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</si>
  <si>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</si>
  <si>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</si>
  <si>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</si>
  <si>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</si>
  <si>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</si>
  <si>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</si>
  <si>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</si>
  <si>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</si>
  <si>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</si>
  <si>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</si>
  <si>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</si>
  <si>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</si>
  <si>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</si>
  <si>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</si>
  <si>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</si>
  <si>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</si>
  <si>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</si>
  <si>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</si>
  <si>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</si>
  <si>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</si>
  <si>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</si>
  <si>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</si>
  <si>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</si>
  <si>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</si>
  <si>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</si>
  <si>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</si>
  <si>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</si>
  <si>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</si>
  <si>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</si>
  <si>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</si>
  <si>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</si>
  <si>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</si>
  <si>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</si>
  <si>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</si>
  <si>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</si>
  <si>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</si>
  <si>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</si>
  <si>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</si>
  <si>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</si>
  <si>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</si>
  <si>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</si>
  <si>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</si>
  <si>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</si>
  <si>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</si>
  <si>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</si>
  <si>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</si>
  <si>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</si>
  <si>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</si>
  <si>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</si>
  <si>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</si>
  <si>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</si>
  <si>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</si>
  <si>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</si>
  <si>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</si>
  <si>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</si>
  <si>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</si>
  <si>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</si>
  <si>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</si>
  <si>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</si>
  <si>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</si>
  <si>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</si>
  <si>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</si>
  <si>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</si>
  <si>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</si>
  <si>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</si>
  <si>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</si>
  <si>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</si>
  <si>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</si>
  <si>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</si>
  <si>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</si>
  <si>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</si>
  <si>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</si>
  <si>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</si>
  <si>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</si>
  <si>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</si>
  <si>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</si>
  <si>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</si>
  <si>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</si>
  <si>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</si>
  <si>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</si>
  <si>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</si>
  <si>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</si>
  <si>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</si>
  <si>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</si>
  <si>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</si>
  <si>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</si>
  <si>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</si>
  <si>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</si>
  <si>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</si>
  <si>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</si>
  <si>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</si>
  <si>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</si>
  <si>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</si>
  <si>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</si>
  <si>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</si>
  <si>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</si>
  <si>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</si>
  <si>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</si>
  <si>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</si>
  <si>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</si>
  <si>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</si>
  <si>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</si>
  <si>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</si>
  <si>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</si>
  <si>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</si>
  <si>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</si>
  <si>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</si>
  <si>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</si>
  <si>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</si>
  <si>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</si>
  <si>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</si>
  <si>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</si>
  <si>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</si>
  <si>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</si>
  <si>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</si>
  <si>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</si>
  <si>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</si>
  <si>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</si>
  <si>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</si>
  <si>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</si>
  <si>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</si>
  <si>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</si>
  <si>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</si>
  <si>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</si>
  <si>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</si>
  <si>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</si>
  <si>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</si>
  <si>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</si>
  <si>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</si>
  <si>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</si>
  <si>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</si>
  <si>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</si>
  <si>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</si>
  <si>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</si>
  <si>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</si>
  <si>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</si>
  <si>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</si>
  <si>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</si>
  <si>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</si>
  <si>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</si>
  <si>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</si>
  <si>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</si>
  <si>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</si>
  <si>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</si>
  <si>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</si>
  <si>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</si>
  <si>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</si>
  <si>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</si>
  <si>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</si>
  <si>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</si>
  <si>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</si>
  <si>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</si>
  <si>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</si>
  <si>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</si>
  <si>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</si>
  <si>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</si>
  <si>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</si>
  <si>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</si>
  <si>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</si>
  <si>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</si>
  <si>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</si>
  <si>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</si>
  <si>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</si>
  <si>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</si>
  <si>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</si>
  <si>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</si>
  <si>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</si>
  <si>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</si>
  <si>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</si>
  <si>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</si>
  <si>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</si>
  <si>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</si>
  <si>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</si>
  <si>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</si>
  <si>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</si>
  <si>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</si>
  <si>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</si>
  <si>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</si>
  <si>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</si>
  <si>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</si>
  <si>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</si>
  <si>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</si>
  <si>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</si>
  <si>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</si>
  <si>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</si>
  <si>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</si>
  <si>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</si>
  <si>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</si>
  <si>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</si>
  <si>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</si>
  <si>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</si>
  <si>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</si>
  <si>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</si>
  <si>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</si>
  <si>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</si>
  <si>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</si>
  <si>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</si>
  <si>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</si>
  <si>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</si>
  <si>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</si>
  <si>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</si>
  <si>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</si>
  <si>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</si>
  <si>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</si>
  <si>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</si>
  <si>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</si>
  <si>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</si>
  <si>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</si>
  <si>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</si>
  <si>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</si>
  <si>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</si>
  <si>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</si>
  <si>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</si>
  <si>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</si>
  <si>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</si>
  <si>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</si>
  <si>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</si>
  <si>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</si>
  <si>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</si>
  <si>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</si>
  <si>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</si>
  <si>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</si>
  <si>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</si>
  <si>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</si>
  <si>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</si>
  <si>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</si>
  <si>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</si>
  <si>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</si>
  <si>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</si>
  <si>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</si>
  <si>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</si>
  <si>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</si>
  <si>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</si>
  <si>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</si>
  <si>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</si>
  <si>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</si>
  <si>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</si>
  <si>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</si>
  <si>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</si>
  <si>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</si>
  <si>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</si>
  <si>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</si>
  <si>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</si>
  <si>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</si>
  <si>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</si>
  <si>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</si>
  <si>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</si>
  <si>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</si>
  <si>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</si>
  <si>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</si>
  <si>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</si>
  <si>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</si>
  <si>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</si>
  <si>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</si>
  <si>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</si>
  <si>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</si>
  <si>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</si>
  <si>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</si>
  <si>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</si>
  <si>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</si>
  <si>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</si>
  <si>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</si>
  <si>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</si>
  <si>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</si>
  <si>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</si>
  <si>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</si>
  <si>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</si>
  <si>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</si>
  <si>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</si>
  <si>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</si>
  <si>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</si>
  <si>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</si>
  <si>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</si>
  <si>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</si>
  <si>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</si>
  <si>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</si>
  <si>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</si>
  <si>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</si>
  <si>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</si>
  <si>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</si>
  <si>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</si>
  <si>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</si>
  <si>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</si>
  <si>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</si>
  <si>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</si>
  <si>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</si>
  <si>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</si>
  <si>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</si>
  <si>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</si>
  <si>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</si>
  <si>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</si>
  <si>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</si>
  <si>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</si>
  <si>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</si>
  <si>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</si>
  <si>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</si>
  <si>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</si>
  <si>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</si>
  <si>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</si>
  <si>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</si>
  <si>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</si>
  <si>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</si>
  <si>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</si>
  <si>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</si>
  <si>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</si>
  <si>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</si>
  <si>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</si>
  <si>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</si>
  <si>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</si>
  <si>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</si>
  <si>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</si>
  <si>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</si>
  <si>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</si>
  <si>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</si>
  <si>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</si>
  <si>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</si>
  <si>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</si>
  <si>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</si>
  <si>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</si>
  <si>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</si>
  <si>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</si>
  <si>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</si>
  <si>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</si>
  <si>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</si>
  <si>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</si>
  <si>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</si>
  <si>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</si>
  <si>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</si>
  <si>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</si>
  <si>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</si>
  <si>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</si>
  <si>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</si>
  <si>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</si>
  <si>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</si>
  <si>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</si>
  <si>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</si>
  <si>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</si>
  <si>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</si>
  <si>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</si>
  <si>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</si>
  <si>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</si>
  <si>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</si>
  <si>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</si>
  <si>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</si>
  <si>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</si>
  <si>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</si>
  <si>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</si>
  <si>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</si>
  <si>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</si>
  <si>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</si>
  <si>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</si>
  <si>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</si>
  <si>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</si>
  <si>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</si>
  <si>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</si>
  <si>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</si>
  <si>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</si>
  <si>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</si>
  <si>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</si>
  <si>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</si>
  <si>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</si>
  <si>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</si>
  <si>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</si>
  <si>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</si>
  <si>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</si>
  <si>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</si>
  <si>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</si>
  <si>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</si>
  <si>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</si>
  <si>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</si>
  <si>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</si>
  <si>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</si>
  <si>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</si>
  <si>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</si>
  <si>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</si>
  <si>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</si>
  <si>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</si>
  <si>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</si>
  <si>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</si>
  <si>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</si>
  <si>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</si>
  <si>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</si>
  <si>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</si>
  <si>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</si>
  <si>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</si>
  <si>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</si>
  <si>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</si>
  <si>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</si>
  <si>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</si>
  <si>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</si>
  <si>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</si>
  <si>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</si>
  <si>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</si>
  <si>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</si>
  <si>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</si>
  <si>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</si>
  <si>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</si>
  <si>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</si>
  <si>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</si>
  <si>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</si>
  <si>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</si>
  <si>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</si>
  <si>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</si>
  <si>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</si>
  <si>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</si>
  <si>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</si>
  <si>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</si>
  <si>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</si>
  <si>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</si>
  <si>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</si>
  <si>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</si>
  <si>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</si>
  <si>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</si>
  <si>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</si>
  <si>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</si>
  <si>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</si>
  <si>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</si>
  <si>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</si>
  <si>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</si>
  <si>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</si>
  <si>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</si>
  <si>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</si>
  <si>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</si>
  <si>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</si>
  <si>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</si>
  <si>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</si>
  <si>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</si>
  <si>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</si>
  <si>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</si>
  <si>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</si>
  <si>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</si>
  <si>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</si>
  <si>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</si>
  <si>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</si>
  <si>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</si>
  <si>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</si>
  <si>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</si>
  <si>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</si>
  <si>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</si>
  <si>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</si>
  <si>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</si>
  <si>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</si>
  <si>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</si>
  <si>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</si>
  <si>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</si>
  <si>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</si>
  <si>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</si>
  <si>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</si>
  <si>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</si>
  <si>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</si>
  <si>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</si>
  <si>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</si>
  <si>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</si>
  <si>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</si>
  <si>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</si>
  <si>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</si>
  <si>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</si>
  <si>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</si>
  <si>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</si>
  <si>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</si>
  <si>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</si>
  <si>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</si>
  <si>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</si>
  <si>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</si>
  <si>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</si>
  <si>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</si>
  <si>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</si>
  <si>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</si>
  <si>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</si>
  <si>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</si>
  <si>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</si>
  <si>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</si>
  <si>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</si>
  <si>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</si>
  <si>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</si>
  <si>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</si>
  <si>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</si>
  <si>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</si>
  <si>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</si>
  <si>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</si>
  <si>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</si>
  <si>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</si>
  <si>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</si>
  <si>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</si>
  <si>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</si>
  <si>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</si>
  <si>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</si>
  <si>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</si>
  <si>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</si>
  <si>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</si>
  <si>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</si>
  <si>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</si>
  <si>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</si>
  <si>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</si>
  <si>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</si>
  <si>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</si>
  <si>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</si>
  <si>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</si>
  <si>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</si>
  <si>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</si>
  <si>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</si>
  <si>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</si>
  <si>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</si>
  <si>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</si>
  <si>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</si>
  <si>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</si>
  <si>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</si>
  <si>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</si>
  <si>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</si>
  <si>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</si>
  <si>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</si>
  <si>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</si>
  <si>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</si>
  <si>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</si>
  <si>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</si>
  <si>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</si>
  <si>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</si>
  <si>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</si>
  <si>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</si>
  <si>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</si>
  <si>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</si>
  <si>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</si>
  <si>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</si>
  <si>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</si>
  <si>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</si>
  <si>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</si>
  <si>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</si>
  <si>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</si>
  <si>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</si>
  <si>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</si>
  <si>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</si>
  <si>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</si>
  <si>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</si>
  <si>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</si>
  <si>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</si>
  <si>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</si>
  <si>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</si>
  <si>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</si>
  <si>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</si>
  <si>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</si>
  <si>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</si>
  <si>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</si>
  <si>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</si>
  <si>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</si>
  <si>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</si>
  <si>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</si>
  <si>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</si>
  <si>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</si>
  <si>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</si>
  <si>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</si>
  <si>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</si>
  <si>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</si>
  <si>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</si>
  <si>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</si>
  <si>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</si>
  <si>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</si>
  <si>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</si>
  <si>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</si>
  <si>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</si>
  <si>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</si>
  <si>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</si>
  <si>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</si>
  <si>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</si>
  <si>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</si>
  <si>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</si>
  <si>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</si>
  <si>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</si>
  <si>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</si>
  <si>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</si>
  <si>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</si>
  <si>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</si>
  <si>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</si>
  <si>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</si>
  <si>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</si>
  <si>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</si>
  <si>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</si>
  <si>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</si>
  <si>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</si>
  <si>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</si>
  <si>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</si>
  <si>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</si>
  <si>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</si>
  <si>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</si>
  <si>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</si>
  <si>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</si>
  <si>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</si>
  <si>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</si>
  <si>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</si>
  <si>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</si>
  <si>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</si>
  <si>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</si>
  <si>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</si>
  <si>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</si>
  <si>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</si>
  <si>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</si>
  <si>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</si>
  <si>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</si>
  <si>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</si>
  <si>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</si>
  <si>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</si>
  <si>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</si>
  <si>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</si>
  <si>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</si>
  <si>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</si>
  <si>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</si>
  <si>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</si>
  <si>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</si>
  <si>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</si>
  <si>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</si>
  <si>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</si>
  <si>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</si>
  <si>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</si>
  <si>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</si>
  <si>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</si>
  <si>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</si>
  <si>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</si>
  <si>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</si>
  <si>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</si>
  <si>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</si>
  <si>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</si>
  <si>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</si>
  <si>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</si>
  <si>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</si>
  <si>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</si>
  <si>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</si>
  <si>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</si>
  <si>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</si>
  <si>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</si>
  <si>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</si>
  <si>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</si>
  <si>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</si>
  <si>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</si>
  <si>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</si>
  <si>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</si>
  <si>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</si>
  <si>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</si>
  <si>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</si>
  <si>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</si>
  <si>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</si>
  <si>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</si>
  <si>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</si>
  <si>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</si>
  <si>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</si>
  <si>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</si>
  <si>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</si>
  <si>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</si>
  <si>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</si>
  <si>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</si>
  <si>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</si>
  <si>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</si>
  <si>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</si>
  <si>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</si>
  <si>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</si>
  <si>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</si>
  <si>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</si>
  <si>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</si>
  <si>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</si>
  <si>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</si>
  <si>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</si>
  <si>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</si>
  <si>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</si>
  <si>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</si>
  <si>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</si>
  <si>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</si>
  <si>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</si>
  <si>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</si>
  <si>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</si>
  <si>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</si>
  <si>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</si>
  <si>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</si>
  <si>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</si>
  <si>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</si>
  <si>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</si>
  <si>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</si>
  <si>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</si>
  <si>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</si>
  <si>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</si>
  <si>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</si>
  <si>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</si>
  <si>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</si>
  <si>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</si>
  <si>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</si>
  <si>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</si>
  <si>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</si>
  <si>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</si>
  <si>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</si>
  <si>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</si>
  <si>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</si>
  <si>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</si>
  <si>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</si>
  <si>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</si>
  <si>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</si>
  <si>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</si>
  <si>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</si>
  <si>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</si>
  <si>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</si>
  <si>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</si>
  <si>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</si>
  <si>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</si>
  <si>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</si>
  <si>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</si>
  <si>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</si>
  <si>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</si>
  <si>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</si>
  <si>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</si>
  <si>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</si>
  <si>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</si>
  <si>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</si>
  <si>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</si>
  <si>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</si>
  <si>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</si>
  <si>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</si>
  <si>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</si>
  <si>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</si>
  <si>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</si>
  <si>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</si>
  <si>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</si>
  <si>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</si>
  <si>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</si>
  <si>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</si>
  <si>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</si>
  <si>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</si>
  <si>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</si>
  <si>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</si>
  <si>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</si>
  <si>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</si>
  <si>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</si>
  <si>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</si>
  <si>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</si>
  <si>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</si>
  <si>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</si>
  <si>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</si>
  <si>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</si>
  <si>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</si>
  <si>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</si>
  <si>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</si>
  <si>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</si>
  <si>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</si>
  <si>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</si>
  <si>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</si>
  <si>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</si>
  <si>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</si>
  <si>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</si>
  <si>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</si>
  <si>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</si>
  <si>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</si>
  <si>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</si>
  <si>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</si>
  <si>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</si>
  <si>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</si>
  <si>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</si>
  <si>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</si>
  <si>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</si>
  <si>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</si>
  <si>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</si>
  <si>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</si>
  <si>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</si>
  <si>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</si>
  <si>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</si>
  <si>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</si>
  <si>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</si>
  <si>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</si>
  <si>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</si>
  <si>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</si>
  <si>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</si>
  <si>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</si>
  <si>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</si>
  <si>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</si>
  <si>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</si>
  <si>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</si>
  <si>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</si>
  <si>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</si>
  <si>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</si>
  <si>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</si>
  <si>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</si>
  <si>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</si>
  <si>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</si>
  <si>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</si>
  <si>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</si>
  <si>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</si>
  <si>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</si>
  <si>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</si>
  <si>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</si>
  <si>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</si>
  <si>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</si>
  <si>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</si>
  <si>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</si>
  <si>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</si>
  <si>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</si>
  <si>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</si>
  <si>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</si>
  <si>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</si>
  <si>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</si>
  <si>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</si>
  <si>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</si>
  <si>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</si>
  <si>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</si>
  <si>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</si>
  <si>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</si>
  <si>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</si>
  <si>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</si>
  <si>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</si>
  <si>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</si>
  <si>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</si>
  <si>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</si>
  <si>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</si>
  <si>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</si>
  <si>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</si>
  <si>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</si>
  <si>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</si>
  <si>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</si>
  <si>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</si>
  <si>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</si>
  <si>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</si>
  <si>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</si>
  <si>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</si>
  <si>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</si>
  <si>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</si>
  <si>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</si>
  <si>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</si>
  <si>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</si>
  <si>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</si>
  <si>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</si>
  <si>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</si>
  <si>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</si>
  <si>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</si>
  <si>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</si>
  <si>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</si>
  <si>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</si>
  <si>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</si>
  <si>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</si>
  <si>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</si>
  <si>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</si>
  <si>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</si>
  <si>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</si>
  <si>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</si>
  <si>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</si>
  <si>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</si>
  <si>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</si>
  <si>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</si>
  <si>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</si>
  <si>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</si>
  <si>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</si>
  <si>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</si>
  <si>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</si>
  <si>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</si>
  <si>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</si>
  <si>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</si>
  <si>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</si>
  <si>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</si>
  <si>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</si>
  <si>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</si>
  <si>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</si>
  <si>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</si>
  <si>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</si>
  <si>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</si>
  <si>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</si>
  <si>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</si>
  <si>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</si>
  <si>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</si>
  <si>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</si>
  <si>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</si>
  <si>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</si>
  <si>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</si>
  <si>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</si>
  <si>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</si>
  <si>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</si>
  <si>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</si>
  <si>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</si>
  <si>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</si>
  <si>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</si>
  <si>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</si>
  <si>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</si>
  <si>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</si>
  <si>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</si>
  <si>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</si>
  <si>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</si>
  <si>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</si>
  <si>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</si>
  <si>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</si>
  <si>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</si>
  <si>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</si>
  <si>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</si>
  <si>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</si>
  <si>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</si>
  <si>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</si>
  <si>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</si>
  <si>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</si>
  <si>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</si>
  <si>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</si>
  <si>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</si>
  <si>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</si>
  <si>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</si>
  <si>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</si>
  <si>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</si>
  <si>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</si>
  <si>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</si>
  <si>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</si>
  <si>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</si>
  <si>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</si>
  <si>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</si>
  <si>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</si>
  <si>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</si>
  <si>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</si>
  <si>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</si>
  <si>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</si>
  <si>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</si>
  <si>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</si>
  <si>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</si>
  <si>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</si>
  <si>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</si>
  <si>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</si>
  <si>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</si>
  <si>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</si>
  <si>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</si>
  <si>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</si>
  <si>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</si>
  <si>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</si>
  <si>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</si>
  <si>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</si>
  <si>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</si>
  <si>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</si>
  <si>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</si>
  <si>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</si>
  <si>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</si>
  <si>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</si>
  <si>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</si>
  <si>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</si>
  <si>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</si>
  <si>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</si>
  <si>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</si>
  <si>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</si>
  <si>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</si>
  <si>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</si>
  <si>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</si>
  <si>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</si>
  <si>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</si>
  <si>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</si>
  <si>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</si>
  <si>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</si>
  <si>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</si>
  <si>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</si>
  <si>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</si>
  <si>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</si>
  <si>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</si>
  <si>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</si>
  <si>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</si>
  <si>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</si>
  <si>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</si>
  <si>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</si>
  <si>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</si>
  <si>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</si>
  <si>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</si>
  <si>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</si>
  <si>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</si>
  <si>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</si>
  <si>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</si>
  <si>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</si>
  <si>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</si>
  <si>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</si>
  <si>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</si>
  <si>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</si>
  <si>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</si>
  <si>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</si>
  <si>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</si>
  <si>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</si>
  <si>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</si>
  <si>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</si>
  <si>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</si>
  <si>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</si>
  <si>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</si>
  <si>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</si>
  <si>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</si>
  <si>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</si>
  <si>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</si>
  <si>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</si>
  <si>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</si>
  <si>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</si>
  <si>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</si>
  <si>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</si>
  <si>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</si>
  <si>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</si>
  <si>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</si>
  <si>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</si>
  <si>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</si>
  <si>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</si>
  <si>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</si>
  <si>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</si>
  <si>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</si>
  <si>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</si>
  <si>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</si>
  <si>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</si>
  <si>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</si>
  <si>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</si>
  <si>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</si>
  <si>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</si>
  <si>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</si>
  <si>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</si>
  <si>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</si>
  <si>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</si>
  <si>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</si>
  <si>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</si>
  <si>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</si>
  <si>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</si>
  <si>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</si>
  <si>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</si>
  <si>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</si>
  <si>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</si>
  <si>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</si>
  <si>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</si>
  <si>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</si>
  <si>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</si>
  <si>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</si>
  <si>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</si>
  <si>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</si>
  <si>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</si>
  <si>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</si>
  <si>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</si>
  <si>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</si>
  <si>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</si>
  <si>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</si>
  <si>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</si>
  <si>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</si>
  <si>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</si>
  <si>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</si>
  <si>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</si>
  <si>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</si>
  <si>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</si>
  <si>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</si>
  <si>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</si>
  <si>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</si>
  <si>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</si>
  <si>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</si>
  <si>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</si>
  <si>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</si>
  <si>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</si>
  <si>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</si>
  <si>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</si>
  <si>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</si>
  <si>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</si>
  <si>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</si>
  <si>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</si>
  <si>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</si>
  <si>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</si>
  <si>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</si>
  <si>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</si>
  <si>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</si>
  <si>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</si>
  <si>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</si>
  <si>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</si>
  <si>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</si>
  <si>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</si>
  <si>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</si>
  <si>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</si>
  <si>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</si>
  <si>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</si>
  <si>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</si>
  <si>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</si>
  <si>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</si>
  <si>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</si>
  <si>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</si>
  <si>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</si>
  <si>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</si>
  <si>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</si>
  <si>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</si>
  <si>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</si>
  <si>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</si>
  <si>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</si>
  <si>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</si>
  <si>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</si>
  <si>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</si>
  <si>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</si>
  <si>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</si>
  <si>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</si>
  <si>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</si>
  <si>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</si>
  <si>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</si>
  <si>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</si>
  <si>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</si>
  <si>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</si>
  <si>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</si>
  <si>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</si>
  <si>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</si>
  <si>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</si>
  <si>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</si>
  <si>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</si>
  <si>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</si>
  <si>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</si>
  <si>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</si>
  <si>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</si>
  <si>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</si>
  <si>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</si>
  <si>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</si>
  <si>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</si>
  <si>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</si>
  <si>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</si>
  <si>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</si>
  <si>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</si>
  <si>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</si>
  <si>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</si>
  <si>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</si>
  <si>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</si>
  <si>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</si>
  <si>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</si>
  <si>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</si>
  <si>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</si>
  <si>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</si>
  <si>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</si>
  <si>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</si>
  <si>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</si>
  <si>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</si>
  <si>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</si>
  <si>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</si>
  <si>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</si>
  <si>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</si>
  <si>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</si>
  <si>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</si>
  <si>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</si>
  <si>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</si>
  <si>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</si>
  <si>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</si>
  <si>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</si>
  <si>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</si>
  <si>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</si>
  <si>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</si>
  <si>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</si>
  <si>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</si>
  <si>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</si>
  <si>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</si>
  <si>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</si>
  <si>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</si>
  <si>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</si>
  <si>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</si>
  <si>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</si>
  <si>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</si>
  <si>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</si>
  <si>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</si>
  <si>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</si>
  <si>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</si>
  <si>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</si>
  <si>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</si>
  <si>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</si>
  <si>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</si>
  <si>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</si>
  <si>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</si>
  <si>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</si>
  <si>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</si>
  <si>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</si>
  <si>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</si>
  <si>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</si>
  <si>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</si>
  <si>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</si>
  <si>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</si>
  <si>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</si>
  <si>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</si>
  <si>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</si>
  <si>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</si>
  <si>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</si>
  <si>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</si>
  <si>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</si>
  <si>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</si>
  <si>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</si>
  <si>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</si>
  <si>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</si>
  <si>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</si>
  <si>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</si>
  <si>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</si>
  <si>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</si>
  <si>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</si>
  <si>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</si>
  <si>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</si>
  <si>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</si>
  <si>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</si>
  <si>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</si>
  <si>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</si>
  <si>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</si>
  <si>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</si>
  <si>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</si>
  <si>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</si>
  <si>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</si>
  <si>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</si>
  <si>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</si>
  <si>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</si>
  <si>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</si>
  <si>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</si>
  <si>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</si>
  <si>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</si>
  <si>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</si>
  <si>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</si>
  <si>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</si>
  <si>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</si>
  <si>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</si>
  <si>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</si>
  <si>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</si>
  <si>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</si>
  <si>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</si>
  <si>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</si>
  <si>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</si>
  <si>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</si>
  <si>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</si>
  <si>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</si>
  <si>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</si>
  <si>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</si>
  <si>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</si>
  <si>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</si>
  <si>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</si>
  <si>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</si>
  <si>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</si>
  <si>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</si>
  <si>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</si>
  <si>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</si>
  <si>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</si>
  <si>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</si>
  <si>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</si>
  <si>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</si>
  <si>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</si>
  <si>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</si>
  <si>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</si>
  <si>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</si>
  <si>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</si>
  <si>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</si>
  <si>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</si>
  <si>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</si>
  <si>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</si>
  <si>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</si>
  <si>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</si>
  <si>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</si>
  <si>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</si>
  <si>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</si>
  <si>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</si>
  <si>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</si>
  <si>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</si>
  <si>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</si>
  <si>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</si>
  <si>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</si>
  <si>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</si>
  <si>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</si>
  <si>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</si>
  <si>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</si>
  <si>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</si>
  <si>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</si>
  <si>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</si>
  <si>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</si>
  <si>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</si>
  <si>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</si>
  <si>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</si>
  <si>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</si>
  <si>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</si>
  <si>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</si>
  <si>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</si>
  <si>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</si>
  <si>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</si>
  <si>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</si>
  <si>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</si>
  <si>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</si>
  <si>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</si>
  <si>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</si>
  <si>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</si>
  <si>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</si>
  <si>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</si>
  <si>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</si>
  <si>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</si>
  <si>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</si>
  <si>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</si>
  <si>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</si>
  <si>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</si>
  <si>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</si>
  <si>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</si>
  <si>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</si>
  <si>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</si>
  <si>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</si>
  <si>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</si>
  <si>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</si>
  <si>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</si>
  <si>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</si>
  <si>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</si>
  <si>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</si>
  <si>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</si>
  <si>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</si>
  <si>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</si>
  <si>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</si>
  <si>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</si>
  <si>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</si>
  <si>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</si>
  <si>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</si>
  <si>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</si>
  <si>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</si>
  <si>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</si>
  <si>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</si>
  <si>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</si>
  <si>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</si>
  <si>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</si>
  <si>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</si>
  <si>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</si>
  <si>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</si>
  <si>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</si>
  <si>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</si>
  <si>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</si>
  <si>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</si>
  <si>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</si>
  <si>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</si>
  <si>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</si>
  <si>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</si>
  <si>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</si>
  <si>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</si>
  <si>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</si>
  <si>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</si>
  <si>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</si>
  <si>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</si>
  <si>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</si>
  <si>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</si>
  <si>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</si>
  <si>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</si>
  <si>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</si>
  <si>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</si>
  <si>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</si>
  <si>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</si>
  <si>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</si>
  <si>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</si>
  <si>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</si>
  <si>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</si>
  <si>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</si>
  <si>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</si>
  <si>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</si>
  <si>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</si>
  <si>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</si>
  <si>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</si>
  <si>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</si>
  <si>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</si>
  <si>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</si>
  <si>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</si>
  <si>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</si>
  <si>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</si>
  <si>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</si>
  <si>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</si>
  <si>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</si>
  <si>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</si>
  <si>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</si>
  <si>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</si>
  <si>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</si>
  <si>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</si>
  <si>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</si>
  <si>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</si>
  <si>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</si>
  <si>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</si>
  <si>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</si>
  <si>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</si>
  <si>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</si>
  <si>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</si>
  <si>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</si>
  <si>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</si>
  <si>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</si>
  <si>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</si>
  <si>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</si>
  <si>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</si>
  <si>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</si>
  <si>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</si>
  <si>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</si>
  <si>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</si>
  <si>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</si>
  <si>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</si>
  <si>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</si>
  <si>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</si>
  <si>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</si>
  <si>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</si>
  <si>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</si>
  <si>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</si>
  <si>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</si>
  <si>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</si>
  <si>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</si>
  <si>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</si>
  <si>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</si>
  <si>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</si>
  <si>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</si>
  <si>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</si>
  <si>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</si>
  <si>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</si>
  <si>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</si>
  <si>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</si>
  <si>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</si>
  <si>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</si>
  <si>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</si>
  <si>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</si>
  <si>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</si>
  <si>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</si>
  <si>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</si>
  <si>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</si>
  <si>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</si>
  <si>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</si>
  <si>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</si>
  <si>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</si>
  <si>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</si>
  <si>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</si>
  <si>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</si>
  <si>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</si>
  <si>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</si>
  <si>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</si>
  <si>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</si>
  <si>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</si>
  <si>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</si>
  <si>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</si>
  <si>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</si>
  <si>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</si>
  <si>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</si>
  <si>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</si>
  <si>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</si>
  <si>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</si>
  <si>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</si>
  <si>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</si>
  <si>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</si>
  <si>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</si>
  <si>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</si>
  <si>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</si>
  <si>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</si>
  <si>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</si>
  <si>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</si>
  <si>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</si>
  <si>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</si>
  <si>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</si>
  <si>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</si>
  <si>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</si>
  <si>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</si>
  <si>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</si>
  <si>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</si>
  <si>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</si>
  <si>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</si>
  <si>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</si>
  <si>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</si>
  <si>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</si>
  <si>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</si>
  <si>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</si>
  <si>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</si>
  <si>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</si>
  <si>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</si>
  <si>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</si>
  <si>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</si>
  <si>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</si>
  <si>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</si>
  <si>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</si>
  <si>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</si>
  <si>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</si>
  <si>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</si>
  <si>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</si>
  <si>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</si>
  <si>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</si>
  <si>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</si>
  <si>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</si>
  <si>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</si>
  <si>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</si>
  <si>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</si>
  <si>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</si>
  <si>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</si>
  <si>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</si>
  <si>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</si>
  <si>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</si>
  <si>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</si>
  <si>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</si>
  <si>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</si>
  <si>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</si>
  <si>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</si>
  <si>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</si>
  <si>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</si>
  <si>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</si>
  <si>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</si>
  <si>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</si>
  <si>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</si>
  <si>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</si>
  <si>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</si>
  <si>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</si>
  <si>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</si>
  <si>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</si>
  <si>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</si>
  <si>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</si>
  <si>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</si>
  <si>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</si>
  <si>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</si>
  <si>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</si>
  <si>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</si>
  <si>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</si>
  <si>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</si>
  <si>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</si>
  <si>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</si>
  <si>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</si>
  <si>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</si>
  <si>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</si>
  <si>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</si>
  <si>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</si>
  <si>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</si>
  <si>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</si>
  <si>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</si>
  <si>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</si>
  <si>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</si>
  <si>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</si>
  <si>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</si>
  <si>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</si>
  <si>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</si>
  <si>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</si>
  <si>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</si>
  <si>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</si>
  <si>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</si>
  <si>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</si>
  <si>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</si>
  <si>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</si>
  <si>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</si>
  <si>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</si>
  <si>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</si>
  <si>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</si>
  <si>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</si>
  <si>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</si>
  <si>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</si>
  <si>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</si>
  <si>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</si>
  <si>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</si>
  <si>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</si>
  <si>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</si>
  <si>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</si>
  <si>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</si>
  <si>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</si>
  <si>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</si>
  <si>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</si>
  <si>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</si>
  <si>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</si>
  <si>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</si>
  <si>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</si>
  <si>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</si>
  <si>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</si>
  <si>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</si>
  <si>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</si>
  <si>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</si>
  <si>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</si>
  <si>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</si>
  <si>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</si>
  <si>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</si>
  <si>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</si>
  <si>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</si>
  <si>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</si>
  <si>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</si>
  <si>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</si>
  <si>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</si>
  <si>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</si>
  <si>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</si>
  <si>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</si>
  <si>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</si>
  <si>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</si>
  <si>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</si>
  <si>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</si>
  <si>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</si>
  <si>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</si>
  <si>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</si>
  <si>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</si>
  <si>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</si>
  <si>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</si>
  <si>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</si>
  <si>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</si>
  <si>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</si>
  <si>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</si>
  <si>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</si>
  <si>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</si>
  <si>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</si>
  <si>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</si>
  <si>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</si>
  <si>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</si>
  <si>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</si>
  <si>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</si>
  <si>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</si>
  <si>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</si>
  <si>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</si>
  <si>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</si>
  <si>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</si>
  <si>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</si>
  <si>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</si>
  <si>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</si>
  <si>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</si>
  <si>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</si>
  <si>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</si>
  <si>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</si>
  <si>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</si>
  <si>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</si>
  <si>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</si>
  <si>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</si>
  <si>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</si>
  <si>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</si>
  <si>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</si>
  <si>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</si>
  <si>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</si>
  <si>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</si>
  <si>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</si>
  <si>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</si>
  <si>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</si>
  <si>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</si>
  <si>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</si>
  <si>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</si>
  <si>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</si>
  <si>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</si>
  <si>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</si>
  <si>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</si>
  <si>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</si>
  <si>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</si>
  <si>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</si>
  <si>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</si>
  <si>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</si>
  <si>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</si>
  <si>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</si>
  <si>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</si>
  <si>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</si>
  <si>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</si>
  <si>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</si>
  <si>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</si>
  <si>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</si>
  <si>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</si>
  <si>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</si>
  <si>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</si>
  <si>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</si>
  <si>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</si>
  <si>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</si>
  <si>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</si>
  <si>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</si>
  <si>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</si>
  <si>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</si>
  <si>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</si>
  <si>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</si>
  <si>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</si>
  <si>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</si>
  <si>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</si>
  <si>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</si>
  <si>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</si>
  <si>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</si>
  <si>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</si>
  <si>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</si>
  <si>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</si>
  <si>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</si>
  <si>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</si>
  <si>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</si>
  <si>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</si>
  <si>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</si>
  <si>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</si>
  <si>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</si>
  <si>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</si>
  <si>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</si>
  <si>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</si>
  <si>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</si>
  <si>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</si>
  <si>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</si>
  <si>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</si>
  <si>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</si>
  <si>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</si>
  <si>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</si>
  <si>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</si>
  <si>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</si>
  <si>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</si>
  <si>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</si>
  <si>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</si>
  <si>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</si>
  <si>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</si>
  <si>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</si>
  <si>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</si>
  <si>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</si>
  <si>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</si>
  <si>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</si>
  <si>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</si>
  <si>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</si>
  <si>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</si>
  <si>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</si>
  <si>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</si>
  <si>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</si>
  <si>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</si>
  <si>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</si>
  <si>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</si>
  <si>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</si>
  <si>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</si>
  <si>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</si>
  <si>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</si>
  <si>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</si>
  <si>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</si>
  <si>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</si>
  <si>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</si>
  <si>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</si>
  <si>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</si>
  <si>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</si>
  <si>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</si>
  <si>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</si>
  <si>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</si>
  <si>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</si>
  <si>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</si>
  <si>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</si>
  <si>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</si>
  <si>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</si>
  <si>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</si>
  <si>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</si>
  <si>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</si>
  <si>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</si>
  <si>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</si>
  <si>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</si>
  <si>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</si>
  <si>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</si>
  <si>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</si>
  <si>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</si>
  <si>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</si>
  <si>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</si>
  <si>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</si>
  <si>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</si>
  <si>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</si>
  <si>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</si>
  <si>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</si>
  <si>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</si>
  <si>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</si>
  <si>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</si>
  <si>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</si>
  <si>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</si>
  <si>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</si>
  <si>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</si>
  <si>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</si>
  <si>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</si>
  <si>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</si>
  <si>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</si>
  <si>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</si>
  <si>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</si>
  <si>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</si>
  <si>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</si>
  <si>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</si>
  <si>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</si>
  <si>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</si>
  <si>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</si>
  <si>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</si>
  <si>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</si>
  <si>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</si>
  <si>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</si>
  <si>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</si>
  <si>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</si>
  <si>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</si>
  <si>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</si>
  <si>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</si>
  <si>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</si>
  <si>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</si>
  <si>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</si>
  <si>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</si>
  <si>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</si>
  <si>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</si>
  <si>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</si>
  <si>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</si>
  <si>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</si>
  <si>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</si>
  <si>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</si>
  <si>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</si>
  <si>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</si>
  <si>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</si>
  <si>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</si>
  <si>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</si>
  <si>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</si>
  <si>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</si>
  <si>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</si>
  <si>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</si>
  <si>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</si>
  <si>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</si>
  <si>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</si>
  <si>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</si>
  <si>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</si>
  <si>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</si>
  <si>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</si>
  <si>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</si>
  <si>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</si>
  <si>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</si>
  <si>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</si>
  <si>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</si>
  <si>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</si>
  <si>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</si>
  <si>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</si>
  <si>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</si>
  <si>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</si>
  <si>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</si>
  <si>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</si>
  <si>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</si>
  <si>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</si>
  <si>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</si>
  <si>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</si>
  <si>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</si>
  <si>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</si>
  <si>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</si>
  <si>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</si>
  <si>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</si>
  <si>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</si>
  <si>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</si>
  <si>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</si>
  <si>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</si>
  <si>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</si>
  <si>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</si>
  <si>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</si>
  <si>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</si>
  <si>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</si>
  <si>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</si>
  <si>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</si>
  <si>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</si>
  <si>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</si>
  <si>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</si>
  <si>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</si>
  <si>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</si>
  <si>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</si>
  <si>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</si>
  <si>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</si>
  <si>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</si>
  <si>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</si>
  <si>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</si>
  <si>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</si>
  <si>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</si>
  <si>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</si>
  <si>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</si>
  <si>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</si>
  <si>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</si>
  <si>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</si>
  <si>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</si>
  <si>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</si>
  <si>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</si>
  <si>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</si>
  <si>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</si>
  <si>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</si>
  <si>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</si>
  <si>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</si>
  <si>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</si>
  <si>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</si>
  <si>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</si>
  <si>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</si>
  <si>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</si>
  <si>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</si>
  <si>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</si>
  <si>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</si>
  <si>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</si>
  <si>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</si>
  <si>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</si>
  <si>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</si>
  <si>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</si>
  <si>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</si>
  <si>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</si>
  <si>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</si>
  <si>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</si>
  <si>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</si>
  <si>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</si>
  <si>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</si>
  <si>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</si>
  <si>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</si>
  <si>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</si>
  <si>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</si>
  <si>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</si>
  <si>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</si>
  <si>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</si>
  <si>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</si>
  <si>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</si>
  <si>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</si>
  <si>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</si>
  <si>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</si>
  <si>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</si>
  <si>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</si>
  <si>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</si>
  <si>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</si>
  <si>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</si>
  <si>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</si>
  <si>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</si>
  <si>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</si>
  <si>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</si>
  <si>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</si>
  <si>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</si>
  <si>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</si>
  <si>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</si>
  <si>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</si>
  <si>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</si>
  <si>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</si>
  <si>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</si>
  <si>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</si>
  <si>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</si>
  <si>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</si>
  <si>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</si>
  <si>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</si>
  <si>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</si>
  <si>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</si>
  <si>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</si>
  <si>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</si>
  <si>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</si>
  <si>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</si>
  <si>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</si>
  <si>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</si>
  <si>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</si>
  <si>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</si>
  <si>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</si>
  <si>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</si>
  <si>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</si>
  <si>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</si>
  <si>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</si>
  <si>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</si>
  <si>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</si>
  <si>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</si>
  <si>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</si>
  <si>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</si>
  <si>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</si>
  <si>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</si>
  <si>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</si>
  <si>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</si>
  <si>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</si>
  <si>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</si>
  <si>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</si>
  <si>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</si>
  <si>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</si>
  <si>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</si>
  <si>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</si>
  <si>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</si>
  <si>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</si>
  <si>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</si>
  <si>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</si>
  <si>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</si>
  <si>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</si>
  <si>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</si>
  <si>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</si>
  <si>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</si>
  <si>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</si>
  <si>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</si>
  <si>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</si>
  <si>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</si>
  <si>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</si>
  <si>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</si>
  <si>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</si>
  <si>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</si>
  <si>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</si>
  <si>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</si>
  <si>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</si>
  <si>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</si>
  <si>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</si>
  <si>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</si>
  <si>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</si>
  <si>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</si>
  <si>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</si>
  <si>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</si>
  <si>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</si>
  <si>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</si>
  <si>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</si>
  <si>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</si>
  <si>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</si>
  <si>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</si>
  <si>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</si>
  <si>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</si>
  <si>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</si>
  <si>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</si>
  <si>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</si>
  <si>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</si>
  <si>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</si>
  <si>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</si>
  <si>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</si>
  <si>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</si>
  <si>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</si>
  <si>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</si>
  <si>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</si>
  <si>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</si>
  <si>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</si>
  <si>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</si>
  <si>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</si>
  <si>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</si>
  <si>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</si>
  <si>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</si>
  <si>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</si>
  <si>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</si>
  <si>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</si>
  <si>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</si>
  <si>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</si>
  <si>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</si>
  <si>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</si>
  <si>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</si>
  <si>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</si>
  <si>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</si>
  <si>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</si>
  <si>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</si>
  <si>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</si>
  <si>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</si>
  <si>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</si>
  <si>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</si>
  <si>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</si>
  <si>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</si>
  <si>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</si>
  <si>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</si>
  <si>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</si>
  <si>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</si>
  <si>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</si>
  <si>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</si>
  <si>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</si>
  <si>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</si>
  <si>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</si>
  <si>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</si>
  <si>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</si>
  <si>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</si>
  <si>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</si>
  <si>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</si>
  <si>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</si>
  <si>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</si>
  <si>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</si>
  <si>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</si>
  <si>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</si>
  <si>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</si>
  <si>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</si>
  <si>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</si>
  <si>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</si>
  <si>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</si>
  <si>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</si>
  <si>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</si>
  <si>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</si>
  <si>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</si>
  <si>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</si>
  <si>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</si>
  <si>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</si>
  <si>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</si>
  <si>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</si>
  <si>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</si>
  <si>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</si>
  <si>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</si>
  <si>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</si>
  <si>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</si>
  <si>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</si>
  <si>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</si>
  <si>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</si>
  <si>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</si>
  <si>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</si>
  <si>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</si>
  <si>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</si>
  <si>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</si>
  <si>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</si>
  <si>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</si>
  <si>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</si>
  <si>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</si>
  <si>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</si>
  <si>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</si>
  <si>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</si>
  <si>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</si>
  <si>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</si>
  <si>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</si>
  <si>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</si>
  <si>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</si>
  <si>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</si>
  <si>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</si>
  <si>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</si>
  <si>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</si>
  <si>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</si>
  <si>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</si>
  <si>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</si>
  <si>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</si>
  <si>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</si>
  <si>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</si>
  <si>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</si>
  <si>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</si>
  <si>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</si>
  <si>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</si>
  <si>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</si>
  <si>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</si>
  <si>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</si>
  <si>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</si>
  <si>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</si>
  <si>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</si>
  <si>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</si>
  <si>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</si>
  <si>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</si>
  <si>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</si>
  <si>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</si>
  <si>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</si>
  <si>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</si>
  <si>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</si>
  <si>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</si>
  <si>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</si>
  <si>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</si>
  <si>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</si>
  <si>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</si>
  <si>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</si>
  <si>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</si>
  <si>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</si>
  <si>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</si>
  <si>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</si>
  <si>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</si>
  <si>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</si>
  <si>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</si>
  <si>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</si>
  <si>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</si>
  <si>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</si>
  <si>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</si>
  <si>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</si>
  <si>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</si>
  <si>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</si>
  <si>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</si>
  <si>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</si>
  <si>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</si>
  <si>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</si>
  <si>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</si>
  <si>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</si>
  <si>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</si>
  <si>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</si>
  <si>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</si>
  <si>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</si>
  <si>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</si>
  <si>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</si>
  <si>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</si>
  <si>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</si>
  <si>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</si>
  <si>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</si>
  <si>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</si>
  <si>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</si>
  <si>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</si>
  <si>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</si>
  <si>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</si>
  <si>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</si>
  <si>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</si>
  <si>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</si>
  <si>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</si>
  <si>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</si>
  <si>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</si>
  <si>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</si>
  <si>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</si>
  <si>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</si>
  <si>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</si>
  <si>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</si>
  <si>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</si>
  <si>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</si>
  <si>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</si>
  <si>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</si>
  <si>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</si>
  <si>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</si>
  <si>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</si>
  <si>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</si>
  <si>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</si>
  <si>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</si>
  <si>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</si>
  <si>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</si>
  <si>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</si>
  <si>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</si>
  <si>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</si>
  <si>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</si>
  <si>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</si>
  <si>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</si>
  <si>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</si>
  <si>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</si>
  <si>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</si>
  <si>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</si>
  <si>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</si>
  <si>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</si>
  <si>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</si>
  <si>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</si>
  <si>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</si>
  <si>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</si>
  <si>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</si>
  <si>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</si>
  <si>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</si>
  <si>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</si>
  <si>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</si>
  <si>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</si>
  <si>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</si>
  <si>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</si>
  <si>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</si>
  <si>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</si>
  <si>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</si>
  <si>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</si>
  <si>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</si>
  <si>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</si>
  <si>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</si>
  <si>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</si>
  <si>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</si>
  <si>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</si>
  <si>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</si>
  <si>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</si>
  <si>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</si>
  <si>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</si>
  <si>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</si>
  <si>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</si>
  <si>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</si>
  <si>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</si>
  <si>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</si>
  <si>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</si>
  <si>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</si>
  <si>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</si>
  <si>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</si>
  <si>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</si>
  <si>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</si>
  <si>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</si>
  <si>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</si>
  <si>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</si>
  <si>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</si>
  <si>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</si>
  <si>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</si>
  <si>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</si>
  <si>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</si>
  <si>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</si>
  <si>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</si>
  <si>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</si>
  <si>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</si>
  <si>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</si>
  <si>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</si>
  <si>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</si>
  <si>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</si>
  <si>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</si>
  <si>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</si>
  <si>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</si>
  <si>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</si>
  <si>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</si>
  <si>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</si>
  <si>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</si>
  <si>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</si>
  <si>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</si>
  <si>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</si>
  <si>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</si>
  <si>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</si>
  <si>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</si>
  <si>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</si>
  <si>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</si>
  <si>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</si>
  <si>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</si>
  <si>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</si>
  <si>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</si>
  <si>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</si>
  <si>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</si>
  <si>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</si>
  <si>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</si>
  <si>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</si>
  <si>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</si>
  <si>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</si>
  <si>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</si>
  <si>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</si>
  <si>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</si>
  <si>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</si>
  <si>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</si>
  <si>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</si>
  <si>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</si>
  <si>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</si>
  <si>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</si>
  <si>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</si>
  <si>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</si>
  <si>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</si>
  <si>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</si>
  <si>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</si>
  <si>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</si>
  <si>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</si>
  <si>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</si>
  <si>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</si>
  <si>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</si>
  <si>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</si>
  <si>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</si>
  <si>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</si>
  <si>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</si>
  <si>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</si>
  <si>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</si>
  <si>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</si>
  <si>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</si>
  <si>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</si>
  <si>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</si>
  <si>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</si>
  <si>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</si>
  <si>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</si>
  <si>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</si>
  <si>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</si>
  <si>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</si>
  <si>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</si>
  <si>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</si>
  <si>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</si>
  <si>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</si>
  <si>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</si>
  <si>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</si>
  <si>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</si>
  <si>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</si>
  <si>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</si>
  <si>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</si>
  <si>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</si>
  <si>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</si>
  <si>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</si>
  <si>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</si>
  <si>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</si>
  <si>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</si>
  <si>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</si>
  <si>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</si>
  <si>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</si>
  <si>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</si>
  <si>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</si>
  <si>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</si>
  <si>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</si>
  <si>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</si>
  <si>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</si>
  <si>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</si>
  <si>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</si>
  <si>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</si>
  <si>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</si>
  <si>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</si>
  <si>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</si>
  <si>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</si>
  <si>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</si>
  <si>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</si>
  <si>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</si>
  <si>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</si>
  <si>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</si>
  <si>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</si>
  <si>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</si>
  <si>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</si>
  <si>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</si>
  <si>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</si>
  <si>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</si>
  <si>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</si>
  <si>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</si>
  <si>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</si>
  <si>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</si>
  <si>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</si>
  <si>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</si>
  <si>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</si>
  <si>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</si>
  <si>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</si>
  <si>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</si>
  <si>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</si>
  <si>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</si>
  <si>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</si>
  <si>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</si>
  <si>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</si>
  <si>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</si>
  <si>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</si>
  <si>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</si>
  <si>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</si>
  <si>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</si>
  <si>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</si>
  <si>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</si>
  <si>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</si>
  <si>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</si>
  <si>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</si>
  <si>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</si>
  <si>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</si>
  <si>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</si>
  <si>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</si>
  <si>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</si>
  <si>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</si>
  <si>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</si>
  <si>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</si>
  <si>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</si>
  <si>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</si>
  <si>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</si>
  <si>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</si>
  <si>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</si>
  <si>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</si>
  <si>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</si>
  <si>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</si>
  <si>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</si>
  <si>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</si>
  <si>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</si>
  <si>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</si>
  <si>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</si>
  <si>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</si>
  <si>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</si>
  <si>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</si>
  <si>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</si>
  <si>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</si>
  <si>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</si>
  <si>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</si>
  <si>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</si>
  <si>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</si>
  <si>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</si>
  <si>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</si>
  <si>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</si>
  <si>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</si>
  <si>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</si>
  <si>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</si>
  <si>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</si>
  <si>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</si>
  <si>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</si>
  <si>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</si>
  <si>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</si>
  <si>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</si>
  <si>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</si>
  <si>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</si>
  <si>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</si>
  <si>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</si>
  <si>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</si>
  <si>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</si>
  <si>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</si>
  <si>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</si>
  <si>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</si>
  <si>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</si>
  <si>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</si>
  <si>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</si>
  <si>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</si>
  <si>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</si>
  <si>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</si>
  <si>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</si>
  <si>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</si>
  <si>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</si>
  <si>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</si>
  <si>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</si>
  <si>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</si>
  <si>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</si>
  <si>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</si>
  <si>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</si>
  <si>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</si>
  <si>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</si>
  <si>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</si>
  <si>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</si>
  <si>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</si>
  <si>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</si>
  <si>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</si>
  <si>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</si>
  <si>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</si>
  <si>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</si>
  <si>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</si>
  <si>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</si>
  <si>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</si>
  <si>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</si>
  <si>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</si>
  <si>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</si>
  <si>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</si>
  <si>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</si>
  <si>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</si>
  <si>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</si>
  <si>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</si>
  <si>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</si>
  <si>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</si>
  <si>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</si>
  <si>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</si>
  <si>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</si>
  <si>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</si>
  <si>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</si>
  <si>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</si>
  <si>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</si>
  <si>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</si>
  <si>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</si>
  <si>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</si>
  <si>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</si>
  <si>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</si>
  <si>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</si>
  <si>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</si>
  <si>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</si>
  <si>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</si>
  <si>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</si>
  <si>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</si>
  <si>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</si>
  <si>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</si>
  <si>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</si>
  <si>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</si>
  <si>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</si>
  <si>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</si>
  <si>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</si>
  <si>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</si>
  <si>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</si>
  <si>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</si>
  <si>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</si>
  <si>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</si>
  <si>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</si>
  <si>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</si>
  <si>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</si>
  <si>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</si>
  <si>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</si>
  <si>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</si>
  <si>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</si>
  <si>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</si>
  <si>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</si>
  <si>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</si>
  <si>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</si>
  <si>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</si>
  <si>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</si>
  <si>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</si>
  <si>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</si>
  <si>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</si>
  <si>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</si>
  <si>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</si>
  <si>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</si>
  <si>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</si>
  <si>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</si>
  <si>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</si>
  <si>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</si>
  <si>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</si>
  <si>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</si>
  <si>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</si>
  <si>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</si>
  <si>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</si>
  <si>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</si>
  <si>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</si>
  <si>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</si>
  <si>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</si>
  <si>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</si>
  <si>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</si>
  <si>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</si>
  <si>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</si>
  <si>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</si>
  <si>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</si>
  <si>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</si>
  <si>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</si>
  <si>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</si>
  <si>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</si>
  <si>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</si>
  <si>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</si>
  <si>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</si>
  <si>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</si>
  <si>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</si>
  <si>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</si>
  <si>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</si>
  <si>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</si>
  <si>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</si>
  <si>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</si>
  <si>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</si>
  <si>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</si>
  <si>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</si>
  <si>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</si>
  <si>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</si>
  <si>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</si>
  <si>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</si>
  <si>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</si>
  <si>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</si>
  <si>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</si>
  <si>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</si>
  <si>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</si>
  <si>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</si>
  <si>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</si>
  <si>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</si>
  <si>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</si>
  <si>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</si>
  <si>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</si>
  <si>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</si>
  <si>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</si>
  <si>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</si>
  <si>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</si>
  <si>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</si>
  <si>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</si>
  <si>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</si>
  <si>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</si>
  <si>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</si>
  <si>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</si>
  <si>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</si>
  <si>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</si>
  <si>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</si>
  <si>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</si>
  <si>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</si>
  <si>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</si>
  <si>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</si>
  <si>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</si>
  <si>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</si>
  <si>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</si>
  <si>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</si>
  <si>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</si>
  <si>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</si>
  <si>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</si>
  <si>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</si>
  <si>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</si>
  <si>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</si>
  <si>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</si>
  <si>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</si>
  <si>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</si>
  <si>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</si>
  <si>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</si>
  <si>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</si>
  <si>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</si>
  <si>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</si>
  <si>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</si>
  <si>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</si>
  <si>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</si>
  <si>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</si>
  <si>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</si>
  <si>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</si>
  <si>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</si>
  <si>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</si>
  <si>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</si>
  <si>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</si>
  <si>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</si>
  <si>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</si>
  <si>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</si>
  <si>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</si>
  <si>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</si>
  <si>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</si>
  <si>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</si>
  <si>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</si>
  <si>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</si>
  <si>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</si>
  <si>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</si>
  <si>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</si>
  <si>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</si>
  <si>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</si>
  <si>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</si>
  <si>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</si>
  <si>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</si>
  <si>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</si>
  <si>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</si>
  <si>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</si>
  <si>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</si>
  <si>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</si>
  <si>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</si>
  <si>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</si>
  <si>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</si>
  <si>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</si>
  <si>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</si>
  <si>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</si>
  <si>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</si>
  <si>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</si>
  <si>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</si>
  <si>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</si>
  <si>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</si>
  <si>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</si>
  <si>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</si>
  <si>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</si>
  <si>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</si>
  <si>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</si>
  <si>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</si>
  <si>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</si>
  <si>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</si>
  <si>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</si>
  <si>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</si>
  <si>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</si>
  <si>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</si>
  <si>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</si>
  <si>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</si>
  <si>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</si>
  <si>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</si>
  <si>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</si>
  <si>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</si>
  <si>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</si>
  <si>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</si>
  <si>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</si>
  <si>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</si>
  <si>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</si>
  <si>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</si>
  <si>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</si>
  <si>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</si>
  <si>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</si>
  <si>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</si>
  <si>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</si>
  <si>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</si>
  <si>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</si>
  <si>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</si>
  <si>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</si>
  <si>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</si>
  <si>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</si>
  <si>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</si>
  <si>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</si>
  <si>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</si>
  <si>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</si>
  <si>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</si>
  <si>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</si>
  <si>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</si>
  <si>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</si>
  <si>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</si>
  <si>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</si>
  <si>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</si>
  <si>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</si>
  <si>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</si>
  <si>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</si>
  <si>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</si>
  <si>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</si>
  <si>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</si>
  <si>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</si>
  <si>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</si>
  <si>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</si>
  <si>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</si>
  <si>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</si>
  <si>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</si>
  <si>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</si>
  <si>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</si>
  <si>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</si>
  <si>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</si>
  <si>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</si>
  <si>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</si>
  <si>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</si>
  <si>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</si>
  <si>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</si>
  <si>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</si>
  <si>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</si>
  <si>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</si>
  <si>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</si>
  <si>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</si>
  <si>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</si>
  <si>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</si>
  <si>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</si>
  <si>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</si>
  <si>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</si>
  <si>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</si>
  <si>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</si>
  <si>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</si>
  <si>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</si>
  <si>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</si>
  <si>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</si>
  <si>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</si>
  <si>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</si>
  <si>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</si>
  <si>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</si>
  <si>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</si>
  <si>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</si>
  <si>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</si>
  <si>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</si>
  <si>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</si>
  <si>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</si>
  <si>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</si>
  <si>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</si>
  <si>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</si>
  <si>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</si>
  <si>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</si>
  <si>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</si>
  <si>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</si>
  <si>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</si>
  <si>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</si>
  <si>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</si>
  <si>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</si>
  <si>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</si>
  <si>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</si>
  <si>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</si>
  <si>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</si>
  <si>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</si>
  <si>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</si>
  <si>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</si>
  <si>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</si>
  <si>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</si>
  <si>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</si>
  <si>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</si>
  <si>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</si>
  <si>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</si>
  <si>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</si>
  <si>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</si>
  <si>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</si>
  <si>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</si>
  <si>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</si>
  <si>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</si>
  <si>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</si>
  <si>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</si>
  <si>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</si>
  <si>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</si>
  <si>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</si>
  <si>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</si>
  <si>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</si>
  <si>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</si>
  <si>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</si>
  <si>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</si>
  <si>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</si>
  <si>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</si>
  <si>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</si>
  <si>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</si>
  <si>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</si>
  <si>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</si>
  <si>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</si>
  <si>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</si>
  <si>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</si>
  <si>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</si>
  <si>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</si>
  <si>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</si>
  <si>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</si>
  <si>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</si>
  <si>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</si>
  <si>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</si>
  <si>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</si>
  <si>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</si>
  <si>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</si>
  <si>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</si>
  <si>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</si>
  <si>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</si>
  <si>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</si>
  <si>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</si>
  <si>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</si>
  <si>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</si>
  <si>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</si>
  <si>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</si>
  <si>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</si>
  <si>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</si>
  <si>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</si>
  <si>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</si>
  <si>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</si>
  <si>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</si>
  <si>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</si>
  <si>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</si>
  <si>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</si>
  <si>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</si>
  <si>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</si>
  <si>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</si>
  <si>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</si>
  <si>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</si>
  <si>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</si>
  <si>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</si>
  <si>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</si>
  <si>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</si>
  <si>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</si>
  <si>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</si>
  <si>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</si>
  <si>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</si>
  <si>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</si>
  <si>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</si>
  <si>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</si>
  <si>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</si>
  <si>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</si>
  <si>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</si>
  <si>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</si>
  <si>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</si>
  <si>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</si>
  <si>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</si>
  <si>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</si>
  <si>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</si>
  <si>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</si>
  <si>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</si>
  <si>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</si>
  <si>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</si>
  <si>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</si>
  <si>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</si>
  <si>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</si>
  <si>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</si>
  <si>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</si>
  <si>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</si>
  <si>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</si>
  <si>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</si>
  <si>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</si>
  <si>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</si>
  <si>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</si>
  <si>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</si>
  <si>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</si>
  <si>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</si>
  <si>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</si>
  <si>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</si>
  <si>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</si>
  <si>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</si>
  <si>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</si>
  <si>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</si>
  <si>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</si>
  <si>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</si>
  <si>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</si>
  <si>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</si>
  <si>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</si>
  <si>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</si>
  <si>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</si>
  <si>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</si>
  <si>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</si>
  <si>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</si>
  <si>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</si>
  <si>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</si>
  <si>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</si>
  <si>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</si>
  <si>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</si>
  <si>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</si>
  <si>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</si>
  <si>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</si>
  <si>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</si>
  <si>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</si>
  <si>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</si>
  <si>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</si>
  <si>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</si>
  <si>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</si>
  <si>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</si>
  <si>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</si>
  <si>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</si>
  <si>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</si>
  <si>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</si>
  <si>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</si>
  <si>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</si>
  <si>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</si>
  <si>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</si>
  <si>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</si>
  <si>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</si>
  <si>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</si>
  <si>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</si>
  <si>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</si>
  <si>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</si>
  <si>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</si>
  <si>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</si>
  <si>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</si>
  <si>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</si>
  <si>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</si>
  <si>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</si>
  <si>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</si>
  <si>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</si>
  <si>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</si>
  <si>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</si>
  <si>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</si>
  <si>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</si>
  <si>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</si>
  <si>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</si>
  <si>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</si>
  <si>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</si>
  <si>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</si>
  <si>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</si>
  <si>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</si>
  <si>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</si>
  <si>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</si>
  <si>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</si>
  <si>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</si>
  <si>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</si>
  <si>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</si>
  <si>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</si>
  <si>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</si>
  <si>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</si>
  <si>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</si>
  <si>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</si>
  <si>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</si>
  <si>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</si>
  <si>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</si>
  <si>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</si>
  <si>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</si>
  <si>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</si>
  <si>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</si>
  <si>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</si>
  <si>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</si>
  <si>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</si>
  <si>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</si>
  <si>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</si>
  <si>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</si>
  <si>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</si>
  <si>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</si>
  <si>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</si>
  <si>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</si>
  <si>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</si>
  <si>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</si>
  <si>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</si>
  <si>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</si>
  <si>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</si>
  <si>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</si>
  <si>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</si>
  <si>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</si>
  <si>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</si>
  <si>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</si>
  <si>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</si>
  <si>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</si>
  <si>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</si>
  <si>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</si>
  <si>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</si>
  <si>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</si>
  <si>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</si>
  <si>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</si>
  <si>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</si>
  <si>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</si>
  <si>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</si>
  <si>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</si>
  <si>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</si>
  <si>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</si>
  <si>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</si>
  <si>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</si>
  <si>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</si>
  <si>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</si>
  <si>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</si>
  <si>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</si>
  <si>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</si>
  <si>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</si>
  <si>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</si>
  <si>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</si>
  <si>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</si>
  <si>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</si>
  <si>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</si>
  <si>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</si>
  <si>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</si>
  <si>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</si>
  <si>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</si>
  <si>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</si>
  <si>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</si>
  <si>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</si>
  <si>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</si>
  <si>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</si>
  <si>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</si>
  <si>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</si>
  <si>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</si>
  <si>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</si>
  <si>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</si>
  <si>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</si>
  <si>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</si>
  <si>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</si>
  <si>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</si>
  <si>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</si>
  <si>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</si>
  <si>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</si>
  <si>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</si>
  <si>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</si>
  <si>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</si>
  <si>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</si>
  <si>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</si>
  <si>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</si>
  <si>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</si>
  <si>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</si>
  <si>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</si>
  <si>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</si>
  <si>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</si>
  <si>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</si>
  <si>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</si>
  <si>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</si>
  <si>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</si>
  <si>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</si>
  <si>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</si>
  <si>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</si>
  <si>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</si>
  <si>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</si>
  <si>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</si>
  <si>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</si>
  <si>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</si>
  <si>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</si>
  <si>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</si>
  <si>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</si>
  <si>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</si>
  <si>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</si>
  <si>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</si>
  <si>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</si>
  <si>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</si>
  <si>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</si>
  <si>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</si>
  <si>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</si>
  <si>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</si>
  <si>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</si>
  <si>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</si>
  <si>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</si>
  <si>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</si>
  <si>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</si>
  <si>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</si>
  <si>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</si>
  <si>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</si>
  <si>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</si>
  <si>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</si>
  <si>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</si>
  <si>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</si>
  <si>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</si>
  <si>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</si>
  <si>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</si>
  <si>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</si>
  <si>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</si>
  <si>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</si>
  <si>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</si>
  <si>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</si>
  <si>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</si>
  <si>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</si>
  <si>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</si>
  <si>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</si>
  <si>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</si>
  <si>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</si>
  <si>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</si>
  <si>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</si>
  <si>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</si>
  <si>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</si>
  <si>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</si>
  <si>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</si>
  <si>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</si>
  <si>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</si>
  <si>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</si>
  <si>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</si>
  <si>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</si>
  <si>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</si>
  <si>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</si>
  <si>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</si>
  <si>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</si>
  <si>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</si>
  <si>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</si>
  <si>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</si>
  <si>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</si>
  <si>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</si>
  <si>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</si>
  <si>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</si>
  <si>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</si>
  <si>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</si>
  <si>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</si>
  <si>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</si>
  <si>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</si>
  <si>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</si>
  <si>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</si>
  <si>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</si>
  <si>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</si>
  <si>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</si>
  <si>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</si>
  <si>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</si>
  <si>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</si>
  <si>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</si>
  <si>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</si>
  <si>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</si>
  <si>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</si>
  <si>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</si>
  <si>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</si>
  <si>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</si>
  <si>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</si>
  <si>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</si>
  <si>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</si>
  <si>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</si>
  <si>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</si>
  <si>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</si>
  <si>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</si>
  <si>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</si>
  <si>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</si>
  <si>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</si>
  <si>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</si>
  <si>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</si>
  <si>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</si>
  <si>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</si>
  <si>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</si>
  <si>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</si>
  <si>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</si>
  <si>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</si>
  <si>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</si>
  <si>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</si>
  <si>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</si>
  <si>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</si>
  <si>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</si>
  <si>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</si>
  <si>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</si>
  <si>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</si>
  <si>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</si>
  <si>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</si>
  <si>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</si>
  <si>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</si>
  <si>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</si>
  <si>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</si>
  <si>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</si>
  <si>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</si>
  <si>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</si>
  <si>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</si>
  <si>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</si>
  <si>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</si>
  <si>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</si>
  <si>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</si>
  <si>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</si>
  <si>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</si>
  <si>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</si>
  <si>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</si>
  <si>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</si>
  <si>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</si>
  <si>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</si>
  <si>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</si>
  <si>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</si>
  <si>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</si>
  <si>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</si>
  <si>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</si>
  <si>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</si>
  <si>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</si>
  <si>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</si>
  <si>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</si>
  <si>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</si>
  <si>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</si>
  <si>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</si>
  <si>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</si>
  <si>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</si>
  <si>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</si>
  <si>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</si>
  <si>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</si>
  <si>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</si>
  <si>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</si>
  <si>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</si>
  <si>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</si>
  <si>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</si>
  <si>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</si>
  <si>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</si>
  <si>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</si>
  <si>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</si>
  <si>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</si>
  <si>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</si>
  <si>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</si>
  <si>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</si>
  <si>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</si>
  <si>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</si>
  <si>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</si>
  <si>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</si>
  <si>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</si>
  <si>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</si>
  <si>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</si>
  <si>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</si>
  <si>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</si>
  <si>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</si>
  <si>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</si>
  <si>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</si>
  <si>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</si>
  <si>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</si>
  <si>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</si>
  <si>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</si>
  <si>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</si>
  <si>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</si>
  <si>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</si>
  <si>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</si>
  <si>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</si>
  <si>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</si>
  <si>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</si>
  <si>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</si>
  <si>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</si>
  <si>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</si>
  <si>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</si>
  <si>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</si>
  <si>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</si>
  <si>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</si>
  <si>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</si>
  <si>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</si>
  <si>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</si>
  <si>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</si>
  <si>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</si>
  <si>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</si>
  <si>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</si>
  <si>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</si>
  <si>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</si>
  <si>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</si>
  <si>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</si>
  <si>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</si>
  <si>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</si>
  <si>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</si>
  <si>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</si>
  <si>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</si>
  <si>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</si>
  <si>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</si>
  <si>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</si>
  <si>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</si>
  <si>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</si>
  <si>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</si>
  <si>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</si>
  <si>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</si>
  <si>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</si>
  <si>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</si>
  <si>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</si>
  <si>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</si>
  <si>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</si>
  <si>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</si>
  <si>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</si>
  <si>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</si>
  <si>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</si>
  <si>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</si>
  <si>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</si>
  <si>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</si>
  <si>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</si>
  <si>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</si>
  <si>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</si>
  <si>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</si>
  <si>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</si>
  <si>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</si>
  <si>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</si>
  <si>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</si>
  <si>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</si>
  <si>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</si>
  <si>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</si>
  <si>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</si>
  <si>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</si>
  <si>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</si>
  <si>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</si>
  <si>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</si>
  <si>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</si>
  <si>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</si>
  <si>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</si>
  <si>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</si>
  <si>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</si>
  <si>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</si>
  <si>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</si>
  <si>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</si>
  <si>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</si>
  <si>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</si>
  <si>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</si>
  <si>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</si>
  <si>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</si>
  <si>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</si>
  <si>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</si>
  <si>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</si>
  <si>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</si>
  <si>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</si>
  <si>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</si>
  <si>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</si>
  <si>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</si>
  <si>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</si>
  <si>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</si>
  <si>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</si>
  <si>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</si>
  <si>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</si>
  <si>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</si>
  <si>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</si>
  <si>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</si>
  <si>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</si>
  <si>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</si>
  <si>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</si>
  <si>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</si>
  <si>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</si>
  <si>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</si>
  <si>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</si>
  <si>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</si>
  <si>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</si>
  <si>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</si>
  <si>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</si>
  <si>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</si>
  <si>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</si>
  <si>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</si>
  <si>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</si>
  <si>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</si>
  <si>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</si>
  <si>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</si>
  <si>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</si>
  <si>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</si>
  <si>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</si>
  <si>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</si>
  <si>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</si>
  <si>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</si>
  <si>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</si>
  <si>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</si>
  <si>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</si>
  <si>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</si>
  <si>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</si>
  <si>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</si>
  <si>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</si>
  <si>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</si>
  <si>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</si>
  <si>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</si>
  <si>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</si>
  <si>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</si>
  <si>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</si>
  <si>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</si>
  <si>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</si>
  <si>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</si>
  <si>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</si>
  <si>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</si>
  <si>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</si>
  <si>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</si>
  <si>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</si>
  <si>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</si>
  <si>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</si>
  <si>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</si>
  <si>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</si>
  <si>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</si>
  <si>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</si>
  <si>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</si>
  <si>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</si>
  <si>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</si>
  <si>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</si>
  <si>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</si>
  <si>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</si>
  <si>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</si>
  <si>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</si>
  <si>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</si>
  <si>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</si>
  <si>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</si>
  <si>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</si>
  <si>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</si>
  <si>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</si>
  <si>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</si>
  <si>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</si>
  <si>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</si>
  <si>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</si>
  <si>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</si>
  <si>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</si>
  <si>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</si>
  <si>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</si>
  <si>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</si>
  <si>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</si>
  <si>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</si>
  <si>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</si>
  <si>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</si>
  <si>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</si>
  <si>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</si>
  <si>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</si>
  <si>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</si>
  <si>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</si>
  <si>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</si>
  <si>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</si>
  <si>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</si>
  <si>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</si>
  <si>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</si>
  <si>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</si>
  <si>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</si>
  <si>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</si>
  <si>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</si>
  <si>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</si>
  <si>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</si>
  <si>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</si>
  <si>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</si>
  <si>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</si>
  <si>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</si>
  <si>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</si>
  <si>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</si>
  <si>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</si>
  <si>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</si>
  <si>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</si>
  <si>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</si>
  <si>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</si>
  <si>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</si>
  <si>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</si>
  <si>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</si>
  <si>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</si>
  <si>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</si>
  <si>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</si>
  <si>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</si>
  <si>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</si>
  <si>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</si>
  <si>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</si>
  <si>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</si>
  <si>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</si>
  <si>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</si>
  <si>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</si>
  <si>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</si>
  <si>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</si>
  <si>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</si>
  <si>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</si>
  <si>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</si>
  <si>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</si>
  <si>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</si>
  <si>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</si>
  <si>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</si>
  <si>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</si>
  <si>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</si>
  <si>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</si>
  <si>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</si>
  <si>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</si>
  <si>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</si>
  <si>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</si>
  <si>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</si>
  <si>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</si>
  <si>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</si>
  <si>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</si>
  <si>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</si>
  <si>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</si>
  <si>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</si>
  <si>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</si>
  <si>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</si>
  <si>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</si>
  <si>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</si>
  <si>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</si>
  <si>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</si>
  <si>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</si>
  <si>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</si>
  <si>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</si>
  <si>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</si>
  <si>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</si>
  <si>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</si>
  <si>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</si>
  <si>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</si>
  <si>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</si>
  <si>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</si>
  <si>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</si>
  <si>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</si>
  <si>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</si>
  <si>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</si>
  <si>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</si>
  <si>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</si>
  <si>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</si>
  <si>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</si>
  <si>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</si>
  <si>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</si>
  <si>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</si>
  <si>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</si>
  <si>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</si>
  <si>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</si>
  <si>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</si>
  <si>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</si>
  <si>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</si>
  <si>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</si>
  <si>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</si>
  <si>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</si>
  <si>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</si>
  <si>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</si>
  <si>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</si>
  <si>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</si>
  <si>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</si>
  <si>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</si>
  <si>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</si>
  <si>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</si>
  <si>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</si>
  <si>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</si>
  <si>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</si>
  <si>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</si>
  <si>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</si>
  <si>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</si>
  <si>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</si>
  <si>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</si>
  <si>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</si>
  <si>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</si>
  <si>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</si>
  <si>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</si>
  <si>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</si>
  <si>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</si>
  <si>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</si>
  <si>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</si>
  <si>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</si>
  <si>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</si>
  <si>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</si>
  <si>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</si>
  <si>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</si>
  <si>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</si>
  <si>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</si>
  <si>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</si>
  <si>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</si>
  <si>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</si>
  <si>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</si>
  <si>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</si>
  <si>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</si>
  <si>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</si>
  <si>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</si>
  <si>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</si>
  <si>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</si>
  <si>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</si>
  <si>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</si>
  <si>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</si>
  <si>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</si>
  <si>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</si>
  <si>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</si>
  <si>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</si>
  <si>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</si>
  <si>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</si>
  <si>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</si>
  <si>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</si>
  <si>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</si>
  <si>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</si>
  <si>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</si>
  <si>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</si>
  <si>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</si>
  <si>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</si>
  <si>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</si>
  <si>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</si>
  <si>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</si>
  <si>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</si>
  <si>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</si>
  <si>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</si>
  <si>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</si>
  <si>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</si>
  <si>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</si>
  <si>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</si>
  <si>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</si>
  <si>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</si>
  <si>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</si>
  <si>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</si>
  <si>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</si>
  <si>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</si>
  <si>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</si>
  <si>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</si>
  <si>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</si>
  <si>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</si>
  <si>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</si>
  <si>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</si>
  <si>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</si>
  <si>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</si>
  <si>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</si>
  <si>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</si>
  <si>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</si>
  <si>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</si>
  <si>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</si>
  <si>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</si>
  <si>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</si>
  <si>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</si>
  <si>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</si>
  <si>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</si>
  <si>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</si>
  <si>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</si>
  <si>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</si>
  <si>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</si>
  <si>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</si>
  <si>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</si>
  <si>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</si>
  <si>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</si>
  <si>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</si>
  <si>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</si>
  <si>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</si>
  <si>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</si>
  <si>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</si>
  <si>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</si>
  <si>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</si>
  <si>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</si>
  <si>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</si>
  <si>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</si>
  <si>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</si>
  <si>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</si>
  <si>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</si>
  <si>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</si>
  <si>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</si>
  <si>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</si>
  <si>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</si>
  <si>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</si>
  <si>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</si>
  <si>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</si>
  <si>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</si>
  <si>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</si>
  <si>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</si>
  <si>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</si>
  <si>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</si>
  <si>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</si>
  <si>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</si>
  <si>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</si>
  <si>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</si>
  <si>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</si>
  <si>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</si>
  <si>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</si>
  <si>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</si>
  <si>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</si>
  <si>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</si>
  <si>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</si>
  <si>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</si>
  <si>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</si>
  <si>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</si>
  <si>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</si>
  <si>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</si>
  <si>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</si>
  <si>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</si>
  <si>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</si>
  <si>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</si>
  <si>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</si>
  <si>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</si>
  <si>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</si>
  <si>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</si>
  <si>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</si>
  <si>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</si>
  <si>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</si>
  <si>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</si>
  <si>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</si>
  <si>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</si>
  <si>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</si>
  <si>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</si>
  <si>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</si>
  <si>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</si>
  <si>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</si>
  <si>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</si>
  <si>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</si>
  <si>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</si>
  <si>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</si>
  <si>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</si>
  <si>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</si>
  <si>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</si>
  <si>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</si>
  <si>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</si>
  <si>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</si>
  <si>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</si>
  <si>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</si>
  <si>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</si>
  <si>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</si>
  <si>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</si>
  <si>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</si>
  <si>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</si>
  <si>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</si>
  <si>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</si>
  <si>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</si>
  <si>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</si>
  <si>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</si>
  <si>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</si>
  <si>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</si>
  <si>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</si>
  <si>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</si>
  <si>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</si>
  <si>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</si>
  <si>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</si>
  <si>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</si>
  <si>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</si>
  <si>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</si>
  <si>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</si>
  <si>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</si>
  <si>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</si>
  <si>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</si>
  <si>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</si>
  <si>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</si>
  <si>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</si>
  <si>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</si>
  <si>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</si>
  <si>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</si>
  <si>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</si>
  <si>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</si>
  <si>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</si>
  <si>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</si>
  <si>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</si>
  <si>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</si>
  <si>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</si>
  <si>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</si>
  <si>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</si>
  <si>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</si>
  <si>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</si>
  <si>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</si>
  <si>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</si>
  <si>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</si>
  <si>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</si>
  <si>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</si>
  <si>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</si>
  <si>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</si>
  <si>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</si>
  <si>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</si>
  <si>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</si>
  <si>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</si>
  <si>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</si>
  <si>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</si>
  <si>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</si>
  <si>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</si>
  <si>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</si>
  <si>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</si>
  <si>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</si>
  <si>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</si>
  <si>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</si>
  <si>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</si>
  <si>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</si>
  <si>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</si>
  <si>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</si>
  <si>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</si>
  <si>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</si>
  <si>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</si>
  <si>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</si>
  <si>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</si>
  <si>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</si>
  <si>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</si>
  <si>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</si>
  <si>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</si>
  <si>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</si>
  <si>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</si>
  <si>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</si>
  <si>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</si>
  <si>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</si>
  <si>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</si>
  <si>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</si>
  <si>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</si>
  <si>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</si>
  <si>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</si>
  <si>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</si>
  <si>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</si>
  <si>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</si>
  <si>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</si>
  <si>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</si>
  <si>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</si>
  <si>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</si>
  <si>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</si>
  <si>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</si>
  <si>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</si>
  <si>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</si>
  <si>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</si>
  <si>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</si>
  <si>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</si>
  <si>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</si>
  <si>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</si>
  <si>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</si>
  <si>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</si>
  <si>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</si>
  <si>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</si>
  <si>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</si>
  <si>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</si>
  <si>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</si>
  <si>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</si>
  <si>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</si>
  <si>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</si>
  <si>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</si>
  <si>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</si>
  <si>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</si>
  <si>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</si>
  <si>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</si>
  <si>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</si>
  <si>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</si>
  <si>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</si>
  <si>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</si>
  <si>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</si>
  <si>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</si>
  <si>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</si>
  <si>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</si>
  <si>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</si>
  <si>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</si>
  <si>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</si>
  <si>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</si>
  <si>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</si>
  <si>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</si>
  <si>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</si>
  <si>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</si>
  <si>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</si>
  <si>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</si>
  <si>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</si>
  <si>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</si>
  <si>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</si>
  <si>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</si>
  <si>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</si>
  <si>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</si>
  <si>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</si>
  <si>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</si>
  <si>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</si>
  <si>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</si>
  <si>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</si>
  <si>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</si>
  <si>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</si>
  <si>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</si>
  <si>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</si>
  <si>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</si>
  <si>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</si>
  <si>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</si>
  <si>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</si>
  <si>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</si>
  <si>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</si>
  <si>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</si>
  <si>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</si>
  <si>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</si>
  <si>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</si>
  <si>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</si>
  <si>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</si>
  <si>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</si>
  <si>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</si>
  <si>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</si>
  <si>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</si>
  <si>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</si>
  <si>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</si>
  <si>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</si>
  <si>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</si>
  <si>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</si>
  <si>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</si>
  <si>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</si>
  <si>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</si>
  <si>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</si>
  <si>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</si>
  <si>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</si>
  <si>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</si>
  <si>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</si>
  <si>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</si>
  <si>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</si>
  <si>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</si>
  <si>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</si>
  <si>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</si>
  <si>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</si>
  <si>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</si>
  <si>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</si>
  <si>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</si>
  <si>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</si>
  <si>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</si>
  <si>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</si>
  <si>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</si>
  <si>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</si>
  <si>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</si>
  <si>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</si>
  <si>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</si>
  <si>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</si>
  <si>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</si>
  <si>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</si>
  <si>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</si>
  <si>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</si>
  <si>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</si>
  <si>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</si>
  <si>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</si>
  <si>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</si>
  <si>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</si>
  <si>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</si>
  <si>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</si>
  <si>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</si>
  <si>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</si>
  <si>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</si>
  <si>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</si>
  <si>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</si>
  <si>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</si>
  <si>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</si>
  <si>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</si>
  <si>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</si>
  <si>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</si>
  <si>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</si>
  <si>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</si>
  <si>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</si>
  <si>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</si>
  <si>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</si>
  <si>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</si>
  <si>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</si>
  <si>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</si>
  <si>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</si>
  <si>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</si>
  <si>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</si>
  <si>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</si>
  <si>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</si>
  <si>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</si>
  <si>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</si>
  <si>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</si>
  <si>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</si>
  <si>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</si>
  <si>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</si>
  <si>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</si>
  <si>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</si>
  <si>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</si>
  <si>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</si>
  <si>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</si>
  <si>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</si>
  <si>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</si>
  <si>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</si>
  <si>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</si>
  <si>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</si>
  <si>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</si>
  <si>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</si>
  <si>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</si>
  <si>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</si>
  <si>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</si>
  <si>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</si>
  <si>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</si>
  <si>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</si>
  <si>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</si>
  <si>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</si>
  <si>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</si>
  <si>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</si>
  <si>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</si>
  <si>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</si>
  <si>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</si>
  <si>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</si>
  <si>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</si>
  <si>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</si>
  <si>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</si>
  <si>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</si>
  <si>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</si>
  <si>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</si>
  <si>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</si>
  <si>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</si>
  <si>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</si>
  <si>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</si>
  <si>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</si>
  <si>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</si>
  <si>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</si>
  <si>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</si>
  <si>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</si>
  <si>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</si>
  <si>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</si>
  <si>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</si>
  <si>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</si>
  <si>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</si>
  <si>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</si>
  <si>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</si>
  <si>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</si>
  <si>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</si>
  <si>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</si>
  <si>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</si>
  <si>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</si>
  <si>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</si>
  <si>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</si>
  <si>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</si>
  <si>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</si>
  <si>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</si>
  <si>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</si>
  <si>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</si>
  <si>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</si>
  <si>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</si>
  <si>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</si>
  <si>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</si>
  <si>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</si>
  <si>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</si>
  <si>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</si>
  <si>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</si>
  <si>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</si>
  <si>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</si>
  <si>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</si>
  <si>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</si>
  <si>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</si>
  <si>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</si>
  <si>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</si>
  <si>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</si>
  <si>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</si>
  <si>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</si>
  <si>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</si>
  <si>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</si>
  <si>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</si>
  <si>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</si>
  <si>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</si>
  <si>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</si>
  <si>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</si>
  <si>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</si>
  <si>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</si>
  <si>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</si>
  <si>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</si>
  <si>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</si>
  <si>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</si>
  <si>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</si>
  <si>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</si>
  <si>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</si>
  <si>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</si>
  <si>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</si>
  <si>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</si>
  <si>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</si>
  <si>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</si>
  <si>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</si>
  <si>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</si>
  <si>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</si>
  <si>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</si>
  <si>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</si>
  <si>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</si>
  <si>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</si>
  <si>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</si>
  <si>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</si>
  <si>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</si>
  <si>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</si>
  <si>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</si>
  <si>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</si>
  <si>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</si>
  <si>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</si>
  <si>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</si>
  <si>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</si>
  <si>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</si>
  <si>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</si>
  <si>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</si>
  <si>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</si>
  <si>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</si>
  <si>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</si>
  <si>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</si>
  <si>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</si>
  <si>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</si>
  <si>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</si>
  <si>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</si>
  <si>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</si>
  <si>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</si>
  <si>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</si>
  <si>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</si>
  <si>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</si>
  <si>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</si>
  <si>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</si>
  <si>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</si>
  <si>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</si>
  <si>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</si>
  <si>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</si>
  <si>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</si>
  <si>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</si>
  <si>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</si>
  <si>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</si>
  <si>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</si>
  <si>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</si>
  <si>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</si>
  <si>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</si>
  <si>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</si>
  <si>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</si>
  <si>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</si>
  <si>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</si>
  <si>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</si>
  <si>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</si>
  <si>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</si>
  <si>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</si>
  <si>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</si>
  <si>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</si>
  <si>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</si>
  <si>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</si>
  <si>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</si>
  <si>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</si>
  <si>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</si>
  <si>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</si>
  <si>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</si>
  <si>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</si>
  <si>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</si>
  <si>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</si>
  <si>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</si>
  <si>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</si>
  <si>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</si>
  <si>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</si>
  <si>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</si>
  <si>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</si>
  <si>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</si>
  <si>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</si>
  <si>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</si>
  <si>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</si>
  <si>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</si>
  <si>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</si>
  <si>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</si>
  <si>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</si>
  <si>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</si>
  <si>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</si>
  <si>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</si>
  <si>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</si>
  <si>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</si>
  <si>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</si>
  <si>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</si>
  <si>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</si>
  <si>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</si>
  <si>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</si>
  <si>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</si>
  <si>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</si>
  <si>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</si>
  <si>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</si>
  <si>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</si>
  <si>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</si>
  <si>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</si>
  <si>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</si>
  <si>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</si>
  <si>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</si>
  <si>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</si>
  <si>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</si>
  <si>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</si>
  <si>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</si>
  <si>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</si>
  <si>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</si>
  <si>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</si>
  <si>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</si>
  <si>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</si>
  <si>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</si>
  <si>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</si>
  <si>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</si>
  <si>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</si>
  <si>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</si>
  <si>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</si>
  <si>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</si>
  <si>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</si>
  <si>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</si>
  <si>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</si>
  <si>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</si>
  <si>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</si>
  <si>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</si>
  <si>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</si>
  <si>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</si>
  <si>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</si>
  <si>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</si>
  <si>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</si>
  <si>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</si>
  <si>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</si>
  <si>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</si>
  <si>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</si>
  <si>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</si>
  <si>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</si>
  <si>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</si>
  <si>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</si>
  <si>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</si>
  <si>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</si>
  <si>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</si>
  <si>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</si>
  <si>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</si>
  <si>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</si>
  <si>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</si>
  <si>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</si>
  <si>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</si>
  <si>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</si>
  <si>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</si>
  <si>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</si>
  <si>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</si>
  <si>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</si>
  <si>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</si>
  <si>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</si>
  <si>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</si>
  <si>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</si>
  <si>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</si>
  <si>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</si>
  <si>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</si>
  <si>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</si>
  <si>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</si>
  <si>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</si>
  <si>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</si>
  <si>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</si>
  <si>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</si>
  <si>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</si>
  <si>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</si>
  <si>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</si>
  <si>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</si>
  <si>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</si>
  <si>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</si>
  <si>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</si>
  <si>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</si>
  <si>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</si>
  <si>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</si>
  <si>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</si>
  <si>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</si>
  <si>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</si>
  <si>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</si>
  <si>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</si>
  <si>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</si>
  <si>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</si>
  <si>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</si>
  <si>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</si>
  <si>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</si>
  <si>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</si>
  <si>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</si>
  <si>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</si>
  <si>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</si>
  <si>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</si>
  <si>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</si>
  <si>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</si>
  <si>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</si>
  <si>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</si>
  <si>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</si>
  <si>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</si>
  <si>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</si>
  <si>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</si>
  <si>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</si>
  <si>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</si>
  <si>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</si>
  <si>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</si>
  <si>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</si>
  <si>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</si>
  <si>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</si>
  <si>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</si>
  <si>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</si>
  <si>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</si>
  <si>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</si>
  <si>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</si>
  <si>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</si>
  <si>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</si>
  <si>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</si>
  <si>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</si>
  <si>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</si>
  <si>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</si>
  <si>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</si>
  <si>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</si>
  <si>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</si>
  <si>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</si>
  <si>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</si>
  <si>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</si>
  <si>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</si>
  <si>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</si>
  <si>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</si>
  <si>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</si>
  <si>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</si>
  <si>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</si>
  <si>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</si>
  <si>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</si>
  <si>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</si>
  <si>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</si>
  <si>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</si>
  <si>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</si>
  <si>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</si>
  <si>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</si>
  <si>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</si>
  <si>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</si>
  <si>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</si>
  <si>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</si>
  <si>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</si>
  <si>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</si>
  <si>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</si>
  <si>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</si>
  <si>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</si>
  <si>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</si>
  <si>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</si>
  <si>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</si>
  <si>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</si>
  <si>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</si>
  <si>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</si>
  <si>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</si>
  <si>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</si>
  <si>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</si>
  <si>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</si>
  <si>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</si>
  <si>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</si>
  <si>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</si>
  <si>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</si>
  <si>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</si>
  <si>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</si>
  <si>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</si>
  <si>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</si>
  <si>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</si>
  <si>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</si>
  <si>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</si>
  <si>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</si>
  <si>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</si>
  <si>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</si>
  <si>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</si>
  <si>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</si>
  <si>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</si>
  <si>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</si>
  <si>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</si>
  <si>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</si>
  <si>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</si>
  <si>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</si>
  <si>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</si>
  <si>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</si>
  <si>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</si>
  <si>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</si>
  <si>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</si>
  <si>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</si>
  <si>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</si>
  <si>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</si>
  <si>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</si>
  <si>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</si>
  <si>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</si>
  <si>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</si>
  <si>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</si>
  <si>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</si>
  <si>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</si>
  <si>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</si>
  <si>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</si>
  <si>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</si>
  <si>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</si>
  <si>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</si>
  <si>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</si>
  <si>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</si>
  <si>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</si>
  <si>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</si>
  <si>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</si>
  <si>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</si>
  <si>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</si>
  <si>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</si>
  <si>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</si>
  <si>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</si>
  <si>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</si>
  <si>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</si>
  <si>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</si>
  <si>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</si>
  <si>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</si>
  <si>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</si>
  <si>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</si>
  <si>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</si>
  <si>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</si>
  <si>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</si>
  <si>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</si>
  <si>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</si>
  <si>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</si>
  <si>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</si>
  <si>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</si>
  <si>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</si>
  <si>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</si>
  <si>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</si>
  <si>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</si>
  <si>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</si>
  <si>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</si>
  <si>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</si>
  <si>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</si>
  <si>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</si>
  <si>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</si>
  <si>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</si>
  <si>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</si>
  <si>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</si>
  <si>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</si>
  <si>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</si>
  <si>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</si>
  <si>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</si>
  <si>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</si>
  <si>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</si>
  <si>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</si>
  <si>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</si>
  <si>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</si>
  <si>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</si>
  <si>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</si>
  <si>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</si>
  <si>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</si>
  <si>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</si>
  <si>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</si>
  <si>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</si>
  <si>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</si>
  <si>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</si>
  <si>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</si>
  <si>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</si>
  <si>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</si>
  <si>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</si>
  <si>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</si>
  <si>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</si>
  <si>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</si>
  <si>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</si>
  <si>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</si>
  <si>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</si>
  <si>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</si>
  <si>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</si>
  <si>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</si>
  <si>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</si>
  <si>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</si>
  <si>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</si>
  <si>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</si>
  <si>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</si>
  <si>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</si>
  <si>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</si>
  <si>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</si>
  <si>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</si>
  <si>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</si>
  <si>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</si>
  <si>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</si>
  <si>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</si>
  <si>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</si>
  <si>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</si>
  <si>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</si>
  <si>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</si>
  <si>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</si>
  <si>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</si>
  <si>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</si>
  <si>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</si>
  <si>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</si>
  <si>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</si>
  <si>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</si>
  <si>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</si>
  <si>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</si>
  <si>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</si>
  <si>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</si>
  <si>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</si>
  <si>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</si>
  <si>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</si>
  <si>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</si>
  <si>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</si>
  <si>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</si>
  <si>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</si>
  <si>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</si>
  <si>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</si>
  <si>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</si>
  <si>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</si>
  <si>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</si>
  <si>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</si>
  <si>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</si>
  <si>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</si>
  <si>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</si>
  <si>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</si>
  <si>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</si>
  <si>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</si>
  <si>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</si>
  <si>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</si>
  <si>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</si>
  <si>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</si>
  <si>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</si>
  <si>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</si>
  <si>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</si>
  <si>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</si>
  <si>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</si>
  <si>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</si>
  <si>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</si>
  <si>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</si>
  <si>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</si>
  <si>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</si>
  <si>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</si>
  <si>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</si>
  <si>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</si>
  <si>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</si>
  <si>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</si>
  <si>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</si>
  <si>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</si>
  <si>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</si>
  <si>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</si>
  <si>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</si>
  <si>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</si>
  <si>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</si>
  <si>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</si>
  <si>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</si>
  <si>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</si>
  <si>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</si>
  <si>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</si>
  <si>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</si>
  <si>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</si>
  <si>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</si>
  <si>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</si>
  <si>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</si>
  <si>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</si>
  <si>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</si>
  <si>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</si>
  <si>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</si>
  <si>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</si>
  <si>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</si>
  <si>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</si>
  <si>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</si>
  <si>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</si>
  <si>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</si>
  <si>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</si>
  <si>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</si>
  <si>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</si>
  <si>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</si>
  <si>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</si>
  <si>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</si>
  <si>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</si>
  <si>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</si>
  <si>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</si>
  <si>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</si>
  <si>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</si>
  <si>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</si>
  <si>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</si>
  <si>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</si>
  <si>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</si>
  <si>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</si>
  <si>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</si>
  <si>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</si>
  <si>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</si>
  <si>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</si>
  <si>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</si>
  <si>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</si>
  <si>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</si>
  <si>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</si>
  <si>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</si>
  <si>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</si>
  <si>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</si>
  <si>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</si>
  <si>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</si>
  <si>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</si>
  <si>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</si>
  <si>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</si>
  <si>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</si>
  <si>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</si>
  <si>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</si>
  <si>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</si>
  <si>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</si>
  <si>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</si>
  <si>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</si>
  <si>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</si>
  <si>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</si>
  <si>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</si>
  <si>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</si>
  <si>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</si>
  <si>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</si>
  <si>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</si>
  <si>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</si>
  <si>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</si>
  <si>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</si>
  <si>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</si>
  <si>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</si>
  <si>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</si>
  <si>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</si>
  <si>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</si>
  <si>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</si>
  <si>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</si>
  <si>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</si>
  <si>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</si>
  <si>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</si>
  <si>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</si>
  <si>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</si>
  <si>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</si>
  <si>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</si>
  <si>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</si>
  <si>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</si>
  <si>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</si>
  <si>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</si>
  <si>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</si>
  <si>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</si>
  <si>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</si>
  <si>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</si>
  <si>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</si>
  <si>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</si>
  <si>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</si>
  <si>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</si>
  <si>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</si>
  <si>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</si>
  <si>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</si>
  <si>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</si>
  <si>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</si>
  <si>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</si>
  <si>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</si>
  <si>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</si>
  <si>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</si>
  <si>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</si>
  <si>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</si>
  <si>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</si>
  <si>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</si>
  <si>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</si>
  <si>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</si>
  <si>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</si>
  <si>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</si>
  <si>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</si>
  <si>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</si>
  <si>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</si>
  <si>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</si>
  <si>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</si>
  <si>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</si>
  <si>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</si>
  <si>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</si>
  <si>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</si>
  <si>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</si>
  <si>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</si>
  <si>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</si>
  <si>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</si>
  <si>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</si>
  <si>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</si>
  <si>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</si>
  <si>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</si>
  <si>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</si>
  <si>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</si>
  <si>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</si>
  <si>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</si>
  <si>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</si>
  <si>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</si>
  <si>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</si>
  <si>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</si>
  <si>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</si>
  <si>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</si>
  <si>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</si>
  <si>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</si>
  <si>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</si>
  <si>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</si>
  <si>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</si>
  <si>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</si>
  <si>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</si>
  <si>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</si>
  <si>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</si>
  <si>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</si>
  <si>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</si>
  <si>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</si>
  <si>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</si>
  <si>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</si>
  <si>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</si>
  <si>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</si>
  <si>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</si>
  <si>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</si>
  <si>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</si>
  <si>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</si>
  <si>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</si>
  <si>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</si>
  <si>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</si>
  <si>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</si>
  <si>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</si>
  <si>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</si>
  <si>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</si>
  <si>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</si>
  <si>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</si>
  <si>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</si>
  <si>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</si>
  <si>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</si>
  <si>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</si>
  <si>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</si>
  <si>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</si>
  <si>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</si>
  <si>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</si>
  <si>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</si>
  <si>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</si>
  <si>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</si>
  <si>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</si>
  <si>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</si>
  <si>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</si>
  <si>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</si>
  <si>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</si>
  <si>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</si>
  <si>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</si>
  <si>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</si>
  <si>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</si>
  <si>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</si>
  <si>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</si>
  <si>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</si>
  <si>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</si>
  <si>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</si>
  <si>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</si>
  <si>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</si>
  <si>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</si>
  <si>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</si>
  <si>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</si>
  <si>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</si>
  <si>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</si>
  <si>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</si>
  <si>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</si>
  <si>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</si>
  <si>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</si>
  <si>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</si>
  <si>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</si>
  <si>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</si>
  <si>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</si>
  <si>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</si>
  <si>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</si>
  <si>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</si>
  <si>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</si>
  <si>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</si>
  <si>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</si>
  <si>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</si>
  <si>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</si>
  <si>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</si>
  <si>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</si>
  <si>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</si>
  <si>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</si>
  <si>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</si>
  <si>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</si>
  <si>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</si>
  <si>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</si>
  <si>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</si>
  <si>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</si>
  <si>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</si>
  <si>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</si>
  <si>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</si>
  <si>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</si>
  <si>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</si>
  <si>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</si>
  <si>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</si>
  <si>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</si>
  <si>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</si>
  <si>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</si>
  <si>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</si>
  <si>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</si>
  <si>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</si>
  <si>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</si>
  <si>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</si>
  <si>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</si>
  <si>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</si>
  <si>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</si>
  <si>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</si>
  <si>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</si>
  <si>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</si>
  <si>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</si>
  <si>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</si>
  <si>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</si>
  <si>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</si>
  <si>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</si>
  <si>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</si>
  <si>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</si>
  <si>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</si>
  <si>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</si>
  <si>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</si>
  <si>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</si>
  <si>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</si>
  <si>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</si>
  <si>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</si>
  <si>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</si>
  <si>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</si>
  <si>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</si>
  <si>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</si>
  <si>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</si>
  <si>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</si>
  <si>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</si>
  <si>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</si>
  <si>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</si>
  <si>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</si>
  <si>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</si>
  <si>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</si>
  <si>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</si>
  <si>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</si>
  <si>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</si>
  <si>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</si>
  <si>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</si>
  <si>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</si>
  <si>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</si>
  <si>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</si>
  <si>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</si>
  <si>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</si>
  <si>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</si>
  <si>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</si>
  <si>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</si>
  <si>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</si>
  <si>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</si>
  <si>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</si>
  <si>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</si>
  <si>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</si>
  <si>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</si>
  <si>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</si>
  <si>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</si>
  <si>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</si>
  <si>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</si>
  <si>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</si>
  <si>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</si>
  <si>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</si>
  <si>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</si>
  <si>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</si>
  <si>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</si>
  <si>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</si>
  <si>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</si>
  <si>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</si>
  <si>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</si>
  <si>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</si>
  <si>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</si>
  <si>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</si>
  <si>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</si>
  <si>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</si>
  <si>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</si>
  <si>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</si>
  <si>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</si>
  <si>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</si>
  <si>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</si>
  <si>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</si>
  <si>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</si>
  <si>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</si>
  <si>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</si>
  <si>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</si>
  <si>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</si>
  <si>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</si>
  <si>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</si>
  <si>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</si>
  <si>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</si>
  <si>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</si>
  <si>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</si>
  <si>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</si>
  <si>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</si>
  <si>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</si>
  <si>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</si>
  <si>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</si>
  <si>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</si>
  <si>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</si>
  <si>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</si>
  <si>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</si>
  <si>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</si>
  <si>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</si>
  <si>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</si>
  <si>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</si>
  <si>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</si>
  <si>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</si>
  <si>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</si>
  <si>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</si>
  <si>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</si>
  <si>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</si>
  <si>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</si>
  <si>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</si>
  <si>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</si>
  <si>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</si>
  <si>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</si>
  <si>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</si>
  <si>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</si>
  <si>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</si>
  <si>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</si>
  <si>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</si>
  <si>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</si>
  <si>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</si>
  <si>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</si>
  <si>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</si>
  <si>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</si>
  <si>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</si>
  <si>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</si>
  <si>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</si>
  <si>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</si>
  <si>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</si>
  <si>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</si>
  <si>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</si>
  <si>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</si>
  <si>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</si>
  <si>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</si>
  <si>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</si>
  <si>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</si>
  <si>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</si>
  <si>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</si>
  <si>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</si>
  <si>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</si>
  <si>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</si>
  <si>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</si>
  <si>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</si>
  <si>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</si>
  <si>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</si>
  <si>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</si>
  <si>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</si>
  <si>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</si>
  <si>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</si>
  <si>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</si>
  <si>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</si>
  <si>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</si>
  <si>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</si>
  <si>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</si>
  <si>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</si>
  <si>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</si>
  <si>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</si>
  <si>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</si>
  <si>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</si>
  <si>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</si>
  <si>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</si>
  <si>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</si>
  <si>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</si>
  <si>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</si>
  <si>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</si>
  <si>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</si>
  <si>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</si>
  <si>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</si>
  <si>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</si>
  <si>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</si>
  <si>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</si>
  <si>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</si>
  <si>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</si>
  <si>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</si>
  <si>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</si>
  <si>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</si>
  <si>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</si>
  <si>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</si>
  <si>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</si>
  <si>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</si>
  <si>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</si>
  <si>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</si>
  <si>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</si>
  <si>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</si>
  <si>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</si>
  <si>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</si>
  <si>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</si>
  <si>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</si>
  <si>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</si>
  <si>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</si>
  <si>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</si>
  <si>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</si>
  <si>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</si>
  <si>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</si>
  <si>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</si>
  <si>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</si>
  <si>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</si>
  <si>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</si>
  <si>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</si>
  <si>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</si>
  <si>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</si>
  <si>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</si>
  <si>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</si>
  <si>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</si>
  <si>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</si>
  <si>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</si>
  <si>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</si>
  <si>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</si>
  <si>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</si>
  <si>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</si>
  <si>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</si>
  <si>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</si>
  <si>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</si>
  <si>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</si>
  <si>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</si>
  <si>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</si>
  <si>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</si>
  <si>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</si>
  <si>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</si>
  <si>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</si>
  <si>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</si>
  <si>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</si>
  <si>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</si>
  <si>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</si>
  <si>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</si>
  <si>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</si>
  <si>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</si>
  <si>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</si>
  <si>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</si>
  <si>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</si>
  <si>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</si>
  <si>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</si>
  <si>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</si>
  <si>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</si>
  <si>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</si>
  <si>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</si>
  <si>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</si>
  <si>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</si>
  <si>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</si>
  <si>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</si>
  <si>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</si>
  <si>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</si>
  <si>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</si>
  <si>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</si>
  <si>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</si>
  <si>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</si>
  <si>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</si>
  <si>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</si>
  <si>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</si>
  <si>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</si>
  <si>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</si>
  <si>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</si>
  <si>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</si>
  <si>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</si>
  <si>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</si>
  <si>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</si>
  <si>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</si>
  <si>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</si>
  <si>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</si>
  <si>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</si>
  <si>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</si>
  <si>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</si>
  <si>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</si>
  <si>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</si>
  <si>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</si>
  <si>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</si>
  <si>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</si>
  <si>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</si>
  <si>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</si>
  <si>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</si>
  <si>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</si>
  <si>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</si>
  <si>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</si>
  <si>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</si>
  <si>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</si>
  <si>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</si>
  <si>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</si>
  <si>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</si>
  <si>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</si>
  <si>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</si>
  <si>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</si>
  <si>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</si>
  <si>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</si>
  <si>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</si>
  <si>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</si>
  <si>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</si>
  <si>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</si>
  <si>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</si>
  <si>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</si>
  <si>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</si>
  <si>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</si>
  <si>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</si>
  <si>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</si>
  <si>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</si>
  <si>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</si>
  <si>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</si>
  <si>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</si>
  <si>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</si>
  <si>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</si>
  <si>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</si>
  <si>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</si>
  <si>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</si>
  <si>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</si>
  <si>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</si>
  <si>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</si>
  <si>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</si>
  <si>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</si>
  <si>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</si>
  <si>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</si>
  <si>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</si>
  <si>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</si>
  <si>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</si>
  <si>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</si>
  <si>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</si>
  <si>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</si>
  <si>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</si>
  <si>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</si>
  <si>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</si>
  <si>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</si>
  <si>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</si>
  <si>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</si>
  <si>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</si>
  <si>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</si>
  <si>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</si>
  <si>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</si>
  <si>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</si>
  <si>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</si>
  <si>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</si>
  <si>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</si>
  <si>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</si>
  <si>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</si>
  <si>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</si>
  <si>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</si>
  <si>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</si>
  <si>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</si>
  <si>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</si>
  <si>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</si>
  <si>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</si>
  <si>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</si>
  <si>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</si>
  <si>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</si>
  <si>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</si>
  <si>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</si>
  <si>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</si>
  <si>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</si>
  <si>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</si>
  <si>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</si>
  <si>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</si>
  <si>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</si>
  <si>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</si>
  <si>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</si>
  <si>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</si>
  <si>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</si>
  <si>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</si>
  <si>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</si>
  <si>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</si>
  <si>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</si>
  <si>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</si>
  <si>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</si>
  <si>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</si>
  <si>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</si>
  <si>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</si>
  <si>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</si>
  <si>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</si>
  <si>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</si>
  <si>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</si>
  <si>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</si>
  <si>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</si>
  <si>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</si>
  <si>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</si>
  <si>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</si>
  <si>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</si>
  <si>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</si>
  <si>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</si>
  <si>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</si>
  <si>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</si>
  <si>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</si>
  <si>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</si>
  <si>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</si>
  <si>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</si>
  <si>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</si>
  <si>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</si>
  <si>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</si>
  <si>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</si>
  <si>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</si>
  <si>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</si>
  <si>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</si>
  <si>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</si>
  <si>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</si>
  <si>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</si>
  <si>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</si>
  <si>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</si>
  <si>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</si>
  <si>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</si>
  <si>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</si>
  <si>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</si>
  <si>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</si>
  <si>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</si>
  <si>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</si>
  <si>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</si>
  <si>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</si>
  <si>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</si>
  <si>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</si>
  <si>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</si>
  <si>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</si>
  <si>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</si>
  <si>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</si>
  <si>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</si>
  <si>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</si>
  <si>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</si>
  <si>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</si>
  <si>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</si>
  <si>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</si>
  <si>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</si>
  <si>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</si>
  <si>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</si>
  <si>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</si>
  <si>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</si>
  <si>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</si>
  <si>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</si>
  <si>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</si>
  <si>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</si>
  <si>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</si>
  <si>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</si>
  <si>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</si>
  <si>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</si>
  <si>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</si>
  <si>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</si>
  <si>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</si>
  <si>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</si>
  <si>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</si>
  <si>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</si>
  <si>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</si>
  <si>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</si>
  <si>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</si>
  <si>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</si>
  <si>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</si>
  <si>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</si>
  <si>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</si>
  <si>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</si>
  <si>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</si>
  <si>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</si>
  <si>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</si>
  <si>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</si>
  <si>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</si>
  <si>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</si>
  <si>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</si>
  <si>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</si>
  <si>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</si>
  <si>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</si>
  <si>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</si>
  <si>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</si>
  <si>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</si>
  <si>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</si>
  <si>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</si>
  <si>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</si>
  <si>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</si>
  <si>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</si>
  <si>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</si>
  <si>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</si>
  <si>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</si>
  <si>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</si>
  <si>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</si>
  <si>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</si>
  <si>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</si>
  <si>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</si>
  <si>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</si>
  <si>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</si>
  <si>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</si>
  <si>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</si>
  <si>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</si>
  <si>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</si>
  <si>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</si>
  <si>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</si>
  <si>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</si>
  <si>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</si>
  <si>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</si>
  <si>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</si>
  <si>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</si>
  <si>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</si>
  <si>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</si>
  <si>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</si>
  <si>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</si>
  <si>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</si>
  <si>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</si>
  <si>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</si>
  <si>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</si>
  <si>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</si>
  <si>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</si>
  <si>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</si>
  <si>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</si>
  <si>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</si>
  <si>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</si>
  <si>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</si>
  <si>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</si>
  <si>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</si>
  <si>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</si>
  <si>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</si>
  <si>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</si>
  <si>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</si>
  <si>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</si>
  <si>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</si>
  <si>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</si>
  <si>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</si>
  <si>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</si>
  <si>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</si>
  <si>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</si>
  <si>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</si>
  <si>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</si>
  <si>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</si>
  <si>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</si>
  <si>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</si>
  <si>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</si>
  <si>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</si>
  <si>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</si>
  <si>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</si>
  <si>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</si>
  <si>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</si>
  <si>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</si>
  <si>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</si>
  <si>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</si>
  <si>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</si>
  <si>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</si>
  <si>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</si>
  <si>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</si>
  <si>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</si>
  <si>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</si>
  <si>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</si>
  <si>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</si>
  <si>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</si>
  <si>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</si>
  <si>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</si>
  <si>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</si>
  <si>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</si>
  <si>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</si>
  <si>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</si>
  <si>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</si>
  <si>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</si>
  <si>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</si>
  <si>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</si>
  <si>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</si>
  <si>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</si>
  <si>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</si>
  <si>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</si>
  <si>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</si>
  <si>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</si>
  <si>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</si>
  <si>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</si>
  <si>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</si>
  <si>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</si>
  <si>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</si>
  <si>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</si>
  <si>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</si>
  <si>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</si>
  <si>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</si>
  <si>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</si>
  <si>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</si>
  <si>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</si>
  <si>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</si>
  <si>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</si>
  <si>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</si>
  <si>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</si>
  <si>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</si>
  <si>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</si>
  <si>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</si>
  <si>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</si>
  <si>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</si>
  <si>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</si>
  <si>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</si>
  <si>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</si>
  <si>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</si>
  <si>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</si>
  <si>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</si>
  <si>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</si>
  <si>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</si>
  <si>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</si>
  <si>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</si>
  <si>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</si>
  <si>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</si>
  <si>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</si>
  <si>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</si>
  <si>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</si>
  <si>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</si>
  <si>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</si>
  <si>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</si>
  <si>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</si>
  <si>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</si>
  <si>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</si>
  <si>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</si>
  <si>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</si>
  <si>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</si>
  <si>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</si>
  <si>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</si>
  <si>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</si>
  <si>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</si>
  <si>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</si>
  <si>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</si>
  <si>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</si>
  <si>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</si>
  <si>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</si>
  <si>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</si>
  <si>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</si>
  <si>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</si>
  <si>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</si>
  <si>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</si>
  <si>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</si>
  <si>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</si>
  <si>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</si>
  <si>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</si>
  <si>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</si>
  <si>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</si>
  <si>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</si>
  <si>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</si>
  <si>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</si>
  <si>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</si>
  <si>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</si>
  <si>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</si>
  <si>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</si>
  <si>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</si>
  <si>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</si>
  <si>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</si>
  <si>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</si>
  <si>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</si>
  <si>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</si>
  <si>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</si>
  <si>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</si>
  <si>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</si>
  <si>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</si>
  <si>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</si>
  <si>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</si>
  <si>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</si>
  <si>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</si>
  <si>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</si>
  <si>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</si>
  <si>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</si>
  <si>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</si>
  <si>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</si>
  <si>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</si>
  <si>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</si>
  <si>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</si>
  <si>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</si>
  <si>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</si>
  <si>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</si>
  <si>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</si>
  <si>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</si>
  <si>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</si>
  <si>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</si>
  <si>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</si>
  <si>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</si>
  <si>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</si>
  <si>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</si>
  <si>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</si>
  <si>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</si>
  <si>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</si>
  <si>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</si>
  <si>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</si>
  <si>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</si>
  <si>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</si>
  <si>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</si>
  <si>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</si>
  <si>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</si>
  <si>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</si>
  <si>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</si>
  <si>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</si>
  <si>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</si>
  <si>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</si>
  <si>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</si>
  <si>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</si>
  <si>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</si>
  <si>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</si>
  <si>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</si>
  <si>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</si>
  <si>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</si>
  <si>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</si>
  <si>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</si>
  <si>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</si>
  <si>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</si>
  <si>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</si>
  <si>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</si>
  <si>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</si>
  <si>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</si>
  <si>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</si>
  <si>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</si>
  <si>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</si>
  <si>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</si>
  <si>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</si>
  <si>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</si>
  <si>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</si>
  <si>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</si>
  <si>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</si>
  <si>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</si>
  <si>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</si>
  <si>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</si>
  <si>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</si>
  <si>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</si>
  <si>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</si>
  <si>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</si>
  <si>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</si>
  <si>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</si>
  <si>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</si>
  <si>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</si>
  <si>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</si>
  <si>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</si>
  <si>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</si>
  <si>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</si>
  <si>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</si>
  <si>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</si>
  <si>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</si>
  <si>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</si>
  <si>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</si>
  <si>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</si>
  <si>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</si>
  <si>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</si>
  <si>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</si>
  <si>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</si>
  <si>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</si>
  <si>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</si>
  <si>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</si>
  <si>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</si>
  <si>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</si>
  <si>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</si>
  <si>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</si>
  <si>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</si>
  <si>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</si>
  <si>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</si>
  <si>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</si>
  <si>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</si>
  <si>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</si>
  <si>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</si>
  <si>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</si>
  <si>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</si>
  <si>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</si>
  <si>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</si>
  <si>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</si>
  <si>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</si>
  <si>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</si>
  <si>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</si>
  <si>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</si>
  <si>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</si>
  <si>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</si>
  <si>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</si>
  <si>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</si>
  <si>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</si>
  <si>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</si>
  <si>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</si>
  <si>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</si>
  <si>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</si>
  <si>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</si>
  <si>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</si>
  <si>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</si>
  <si>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</si>
  <si>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</si>
  <si>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</si>
  <si>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</si>
  <si>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</si>
  <si>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</si>
  <si>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</si>
  <si>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</si>
  <si>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</si>
  <si>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</si>
  <si>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</si>
  <si>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</si>
  <si>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</si>
  <si>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</si>
  <si>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</si>
  <si>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</si>
  <si>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</si>
  <si>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</si>
  <si>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</si>
  <si>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</si>
  <si>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</si>
  <si>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</si>
  <si>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</si>
  <si>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</si>
  <si>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</si>
  <si>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</si>
  <si>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</si>
  <si>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</si>
  <si>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</si>
  <si>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</si>
  <si>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</si>
  <si>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</si>
  <si>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</si>
  <si>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</si>
  <si>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</si>
  <si>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</si>
  <si>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</si>
  <si>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</si>
  <si>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</si>
  <si>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</si>
  <si>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</si>
  <si>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</si>
  <si>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</si>
  <si>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</si>
  <si>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</si>
  <si>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</si>
  <si>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</si>
  <si>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</si>
  <si>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</si>
  <si>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</si>
  <si>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</si>
  <si>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</si>
  <si>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</si>
  <si>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</si>
  <si>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</si>
  <si>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</si>
  <si>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</si>
  <si>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</si>
  <si>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</si>
  <si>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</si>
  <si>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</si>
  <si>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</si>
  <si>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</si>
  <si>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</si>
  <si>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</si>
  <si>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</si>
  <si>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</si>
  <si>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</si>
  <si>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</si>
  <si>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</si>
  <si>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</si>
  <si>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</si>
  <si>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</si>
  <si>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</si>
  <si>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</si>
  <si>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</si>
  <si>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</si>
  <si>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</si>
  <si>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</si>
  <si>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</si>
  <si>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</si>
  <si>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</si>
  <si>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</si>
  <si>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</si>
  <si>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</si>
  <si>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</si>
  <si>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</si>
  <si>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</si>
  <si>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</si>
  <si>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</si>
  <si>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</si>
  <si>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</si>
  <si>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</si>
  <si>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</si>
  <si>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</si>
  <si>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</si>
  <si>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</si>
  <si>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</si>
  <si>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</si>
  <si>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</si>
  <si>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</si>
  <si>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</si>
  <si>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</si>
  <si>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</si>
  <si>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</si>
  <si>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</si>
  <si>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</si>
  <si>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</si>
  <si>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</si>
  <si>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</si>
  <si>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</si>
  <si>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</si>
  <si>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</si>
  <si>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</si>
  <si>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</si>
  <si>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</si>
  <si>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</si>
  <si>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</si>
  <si>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</si>
  <si>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</si>
  <si>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</si>
  <si>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</si>
  <si>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</si>
  <si>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</si>
  <si>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</si>
  <si>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</si>
  <si>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</si>
  <si>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</si>
  <si>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</si>
  <si>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</si>
  <si>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</si>
  <si>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</si>
  <si>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</si>
  <si>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</si>
  <si>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</si>
  <si>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</si>
  <si>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</si>
  <si>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</si>
  <si>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</si>
  <si>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</si>
  <si>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</si>
  <si>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</si>
  <si>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</si>
  <si>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</si>
  <si>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</si>
  <si>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</si>
  <si>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</si>
  <si>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</si>
  <si>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</si>
  <si>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</si>
  <si>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</si>
  <si>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</si>
  <si>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</si>
  <si>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</si>
  <si>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</si>
  <si>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</si>
  <si>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</si>
  <si>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</si>
  <si>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</si>
  <si>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</si>
  <si>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</si>
  <si>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</si>
  <si>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</si>
  <si>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</si>
  <si>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</si>
  <si>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</si>
  <si>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</si>
  <si>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</si>
  <si>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</si>
  <si>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</si>
  <si>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</si>
  <si>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</si>
  <si>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</si>
  <si>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</si>
  <si>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</si>
  <si>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</si>
  <si>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</si>
  <si>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</si>
  <si>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</si>
  <si>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</si>
  <si>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</si>
  <si>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</si>
  <si>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</si>
  <si>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</si>
  <si>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</si>
  <si>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</si>
  <si>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</si>
  <si>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</si>
  <si>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</si>
  <si>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</si>
  <si>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</si>
  <si>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</si>
  <si>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</si>
  <si>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</si>
  <si>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</si>
  <si>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</si>
  <si>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</si>
  <si>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</si>
  <si>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</si>
  <si>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</si>
  <si>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</si>
  <si>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</si>
  <si>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</si>
  <si>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</si>
  <si>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</si>
  <si>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</si>
  <si>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</si>
  <si>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</si>
  <si>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</si>
  <si>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</si>
  <si>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</si>
  <si>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</si>
  <si>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</si>
  <si>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</si>
  <si>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</si>
  <si>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</si>
  <si>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</si>
  <si>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</si>
  <si>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</si>
  <si>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</si>
  <si>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</si>
  <si>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</si>
  <si>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</si>
  <si>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</si>
  <si>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</si>
  <si>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</si>
  <si>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</si>
  <si>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</si>
  <si>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</si>
  <si>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</si>
  <si>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</si>
  <si>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</si>
  <si>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</si>
  <si>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</si>
  <si>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</si>
  <si>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</si>
  <si>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</si>
  <si>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</si>
  <si>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</si>
  <si>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</si>
  <si>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</si>
  <si>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</si>
  <si>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</si>
  <si>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</si>
  <si>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</si>
  <si>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</si>
  <si>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</si>
  <si>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</si>
  <si>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</si>
  <si>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</si>
  <si>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</si>
  <si>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</si>
  <si>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</si>
  <si>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</si>
  <si>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</si>
  <si>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</si>
  <si>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</si>
  <si>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</si>
  <si>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</si>
  <si>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</si>
  <si>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</si>
  <si>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</si>
  <si>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</si>
  <si>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</si>
  <si>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</si>
  <si>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</si>
  <si>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</si>
  <si>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</si>
  <si>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</si>
  <si>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</si>
  <si>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</si>
  <si>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</si>
  <si>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</si>
  <si>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</si>
  <si>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</si>
  <si>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</si>
  <si>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</si>
  <si>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</si>
  <si>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</si>
  <si>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</si>
  <si>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</si>
  <si>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</si>
  <si>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</si>
  <si>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</si>
  <si>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</si>
  <si>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</si>
  <si>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</si>
  <si>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</si>
  <si>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</si>
  <si>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</si>
  <si>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</si>
  <si>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</si>
  <si>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</si>
  <si>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</si>
  <si>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</si>
  <si>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</si>
  <si>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</si>
  <si>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</si>
  <si>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</si>
  <si>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</si>
  <si>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</si>
  <si>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</si>
  <si>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</si>
  <si>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</si>
  <si>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</si>
  <si>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</si>
  <si>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</si>
  <si>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</si>
  <si>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</si>
  <si>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</si>
  <si>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</si>
  <si>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</si>
  <si>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</si>
  <si>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</si>
  <si>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</si>
  <si>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</si>
  <si>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</si>
  <si>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</si>
  <si>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</si>
  <si>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</si>
  <si>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</si>
  <si>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</si>
  <si>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</si>
  <si>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</si>
  <si>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</si>
  <si>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</si>
  <si>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</si>
  <si>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</si>
  <si>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</si>
  <si>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</si>
  <si>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</si>
  <si>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</si>
  <si>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</si>
  <si>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</si>
  <si>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</si>
  <si>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</si>
  <si>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</si>
  <si>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</si>
  <si>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</si>
  <si>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</si>
  <si>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</si>
  <si>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</si>
  <si>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</si>
  <si>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</si>
  <si>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</si>
  <si>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</si>
  <si>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</si>
  <si>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</si>
  <si>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</si>
  <si>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</si>
  <si>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</si>
  <si>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</si>
  <si>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</si>
  <si>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</si>
  <si>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</si>
  <si>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</si>
  <si>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</si>
  <si>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</si>
  <si>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</si>
  <si>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</si>
  <si>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</si>
  <si>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</si>
  <si>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</si>
  <si>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</si>
  <si>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</si>
  <si>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</si>
  <si>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</si>
  <si>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</si>
  <si>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</si>
  <si>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</si>
  <si>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</si>
  <si>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</si>
  <si>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</si>
  <si>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</si>
  <si>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</si>
  <si>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</si>
  <si>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</si>
  <si>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</si>
  <si>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</si>
  <si>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</si>
  <si>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</si>
  <si>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</si>
  <si>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</si>
  <si>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</si>
  <si>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</si>
  <si>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</si>
  <si>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</si>
  <si>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</si>
  <si>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</si>
  <si>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</si>
  <si>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</si>
  <si>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</si>
  <si>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</si>
  <si>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</si>
  <si>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</si>
  <si>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</si>
  <si>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</si>
  <si>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</si>
  <si>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</si>
  <si>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</si>
  <si>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</si>
  <si>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</si>
  <si>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</si>
  <si>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</si>
  <si>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</si>
  <si>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</si>
  <si>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</si>
  <si>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</si>
  <si>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</si>
  <si>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</si>
  <si>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</si>
  <si>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</si>
  <si>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</si>
  <si>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</si>
  <si>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</si>
  <si>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</si>
  <si>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</si>
  <si>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</si>
  <si>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</si>
  <si>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</si>
  <si>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</si>
  <si>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</si>
  <si>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</si>
  <si>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</si>
  <si>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</si>
  <si>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</si>
  <si>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</si>
  <si>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</si>
  <si>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</si>
  <si>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</si>
  <si>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</si>
  <si>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</si>
  <si>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</si>
  <si>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</si>
  <si>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</si>
  <si>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</si>
  <si>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</si>
  <si>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</si>
  <si>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</si>
  <si>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</si>
  <si>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</si>
  <si>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</si>
  <si>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</si>
  <si>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</si>
  <si>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</si>
  <si>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</si>
  <si>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</si>
  <si>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</si>
  <si>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</si>
  <si>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</si>
  <si>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</si>
  <si>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</si>
  <si>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</si>
  <si>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</si>
  <si>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</si>
  <si>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</si>
  <si>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</si>
  <si>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</si>
  <si>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</si>
  <si>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</si>
  <si>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</si>
  <si>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</si>
  <si>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</si>
  <si>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</si>
  <si>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</si>
  <si>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</si>
  <si>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</si>
  <si>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</si>
  <si>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</si>
  <si>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</si>
  <si>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</si>
  <si>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</si>
  <si>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</si>
  <si>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</si>
  <si>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</si>
  <si>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</si>
  <si>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</si>
  <si>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</si>
  <si>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</si>
  <si>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</si>
  <si>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</si>
  <si>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</si>
  <si>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</si>
  <si>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</si>
  <si>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</si>
  <si>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</si>
  <si>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</si>
  <si>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</si>
  <si>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</si>
  <si>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</si>
  <si>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</si>
  <si>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</si>
  <si>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</si>
  <si>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</si>
  <si>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</si>
  <si>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</si>
  <si>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</si>
  <si>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</si>
  <si>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</si>
  <si>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</si>
  <si>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</si>
  <si>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</si>
  <si>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</si>
  <si>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</si>
  <si>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</si>
  <si>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</si>
  <si>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</si>
  <si>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</si>
  <si>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</si>
  <si>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</si>
  <si>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</si>
  <si>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</si>
  <si>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</si>
  <si>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</si>
  <si>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</si>
  <si>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</si>
  <si>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</si>
  <si>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</si>
  <si>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</si>
  <si>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</si>
  <si>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</si>
  <si>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</si>
  <si>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</si>
  <si>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</si>
  <si>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</si>
  <si>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</si>
  <si>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</si>
  <si>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</si>
  <si>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</si>
  <si>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</si>
  <si>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</si>
  <si>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</si>
  <si>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</si>
  <si>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</si>
  <si>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</si>
  <si>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</si>
  <si>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</si>
  <si>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</si>
  <si>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</si>
  <si>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</si>
  <si>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</si>
  <si>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</si>
  <si>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</si>
  <si>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</si>
  <si>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</si>
  <si>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</si>
  <si>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</si>
  <si>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</si>
  <si>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</si>
  <si>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</si>
  <si>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</si>
  <si>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</si>
  <si>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</si>
  <si>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</si>
  <si>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</si>
  <si>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</si>
  <si>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</si>
  <si>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</si>
  <si>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</si>
  <si>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</si>
  <si>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</si>
  <si>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</si>
  <si>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</si>
  <si>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</si>
  <si>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</si>
  <si>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</si>
  <si>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</si>
  <si>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</si>
  <si>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</si>
  <si>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</si>
  <si>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</si>
  <si>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</si>
  <si>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</si>
  <si>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</si>
  <si>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</si>
  <si>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</si>
  <si>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</si>
  <si>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</si>
  <si>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</si>
  <si>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</si>
  <si>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</si>
  <si>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</si>
  <si>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</si>
  <si>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</si>
  <si>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</si>
  <si>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</si>
  <si>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</si>
  <si>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</si>
  <si>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</si>
  <si>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</si>
  <si>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</si>
  <si>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</si>
  <si>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</si>
  <si>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</si>
  <si>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</si>
  <si>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</si>
  <si>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</si>
  <si>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</si>
  <si>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</si>
  <si>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</si>
  <si>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</si>
  <si>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</si>
  <si>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</si>
  <si>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</si>
  <si>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</si>
  <si>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</si>
  <si>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</si>
  <si>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</si>
  <si>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</si>
  <si>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</si>
  <si>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</si>
  <si>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</si>
  <si>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</si>
  <si>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</si>
  <si>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</si>
  <si>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</si>
  <si>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</si>
  <si>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</si>
  <si>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</si>
  <si>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</si>
  <si>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</si>
  <si>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</si>
  <si>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</si>
  <si>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</si>
  <si>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</si>
  <si>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</si>
  <si>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</si>
  <si>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</si>
  <si>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</si>
  <si>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</si>
  <si>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</si>
  <si>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</si>
  <si>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</si>
  <si>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</si>
  <si>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</si>
  <si>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</si>
  <si>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</si>
  <si>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</si>
  <si>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</si>
  <si>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</si>
  <si>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</si>
  <si>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</si>
  <si>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</si>
  <si>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</si>
  <si>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</si>
  <si>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</si>
  <si>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</si>
  <si>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</si>
  <si>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</si>
  <si>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</si>
  <si>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</si>
  <si>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</si>
  <si>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</si>
  <si>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</si>
  <si>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</si>
  <si>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</si>
  <si>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</si>
  <si>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</si>
  <si>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</si>
  <si>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</si>
  <si>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</si>
  <si>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</si>
  <si>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</si>
  <si>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</si>
  <si>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</si>
  <si>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</si>
  <si>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</si>
  <si>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</si>
  <si>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</si>
  <si>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</si>
  <si>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</si>
  <si>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</si>
  <si>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</si>
  <si>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</si>
  <si>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</si>
  <si>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</si>
  <si>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</si>
  <si>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</si>
  <si>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</si>
  <si>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</si>
  <si>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</si>
  <si>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</si>
  <si>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</si>
  <si>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</si>
  <si>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</si>
  <si>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</si>
  <si>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</si>
  <si>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</si>
  <si>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</si>
  <si>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</si>
  <si>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</si>
  <si>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</si>
  <si>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</si>
  <si>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</si>
  <si>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</si>
  <si>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</si>
  <si>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</si>
  <si>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</si>
  <si>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</si>
  <si>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</si>
  <si>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</si>
  <si>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</si>
  <si>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</si>
  <si>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</si>
  <si>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</si>
  <si>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</si>
  <si>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</si>
  <si>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</si>
  <si>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</si>
  <si>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</si>
  <si>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</si>
  <si>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</si>
  <si>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</si>
  <si>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</si>
  <si>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</si>
  <si>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</si>
  <si>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</si>
  <si>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</si>
  <si>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</si>
  <si>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</si>
  <si>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</si>
  <si>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</si>
  <si>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</si>
  <si>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</si>
  <si>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</si>
  <si>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</si>
  <si>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</si>
  <si>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</si>
  <si>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</si>
  <si>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</si>
  <si>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</si>
  <si>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</si>
  <si>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</si>
  <si>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</si>
  <si>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</si>
  <si>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</si>
  <si>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</si>
  <si>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</si>
  <si>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</si>
  <si>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</si>
  <si>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</si>
  <si>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</si>
  <si>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</si>
  <si>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</si>
  <si>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</si>
  <si>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</si>
  <si>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</si>
  <si>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</si>
  <si>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</si>
  <si>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</si>
  <si>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</si>
  <si>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</si>
  <si>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</si>
  <si>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</si>
  <si>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</si>
  <si>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</si>
  <si>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</si>
  <si>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</si>
  <si>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</si>
  <si>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</si>
  <si>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</si>
  <si>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</si>
  <si>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</si>
  <si>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</si>
  <si>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</si>
  <si>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</si>
  <si>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</si>
  <si>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</si>
  <si>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</si>
  <si>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</si>
  <si>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</si>
  <si>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</si>
  <si>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</si>
  <si>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</si>
  <si>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</si>
  <si>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</si>
  <si>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</si>
  <si>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</si>
  <si>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</si>
  <si>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</si>
  <si>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</si>
  <si>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</si>
  <si>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</si>
  <si>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</si>
  <si>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</si>
  <si>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</si>
  <si>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</si>
  <si>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</si>
  <si>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</si>
  <si>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</si>
  <si>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</si>
  <si>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</si>
  <si>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</si>
  <si>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</si>
  <si>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</si>
  <si>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</si>
  <si>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</si>
  <si>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</si>
  <si>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</si>
  <si>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</si>
  <si>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</si>
  <si>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</si>
  <si>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</si>
  <si>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</si>
  <si>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</si>
  <si>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</si>
  <si>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</si>
  <si>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</si>
  <si>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</si>
  <si>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</si>
  <si>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</si>
  <si>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</si>
  <si>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</si>
  <si>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</si>
  <si>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</si>
  <si>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</si>
  <si>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</si>
  <si>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</si>
  <si>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</si>
  <si>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</si>
  <si>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</si>
  <si>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</si>
  <si>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</si>
  <si>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</si>
  <si>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</si>
  <si>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</si>
  <si>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</si>
  <si>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</si>
  <si>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</si>
  <si>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</si>
  <si>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</si>
  <si>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</si>
  <si>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</si>
  <si>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</si>
  <si>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</si>
  <si>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</si>
  <si>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</si>
  <si>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</si>
  <si>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</si>
  <si>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</si>
  <si>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</si>
  <si>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</si>
  <si>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</si>
  <si>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</si>
  <si>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</si>
  <si>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</si>
  <si>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</si>
  <si>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</si>
  <si>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</si>
  <si>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</si>
  <si>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</si>
  <si>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</si>
  <si>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</si>
  <si>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</si>
  <si>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</si>
  <si>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</si>
  <si>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</si>
  <si>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</si>
  <si>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</si>
  <si>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</si>
  <si>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</si>
  <si>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</si>
  <si>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</si>
  <si>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</si>
  <si>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</si>
  <si>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</si>
  <si>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</si>
  <si>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</si>
  <si>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</si>
  <si>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</si>
  <si>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</si>
  <si>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</si>
  <si>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</si>
  <si>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</si>
  <si>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</si>
  <si>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</si>
  <si>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</si>
  <si>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</si>
  <si>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</si>
  <si>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</si>
  <si>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</si>
  <si>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</si>
  <si>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</si>
  <si>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</si>
  <si>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</si>
  <si>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</si>
  <si>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</si>
  <si>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</si>
  <si>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</si>
  <si>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</si>
  <si>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</si>
  <si>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</si>
  <si>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</si>
  <si>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</si>
  <si>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</si>
  <si>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</si>
  <si>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</si>
  <si>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</si>
  <si>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</si>
  <si>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</si>
  <si>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</si>
  <si>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</si>
  <si>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</si>
  <si>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</si>
  <si>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</si>
  <si>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</si>
  <si>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</si>
  <si>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</si>
  <si>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</si>
  <si>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</si>
  <si>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</si>
  <si>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</si>
  <si>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</si>
  <si>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</si>
  <si>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</si>
  <si>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</si>
  <si>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</si>
  <si>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</si>
  <si>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</si>
  <si>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</si>
  <si>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</si>
  <si>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</si>
  <si>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</si>
  <si>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</si>
  <si>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</si>
  <si>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</si>
  <si>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</si>
  <si>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</si>
  <si>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</si>
  <si>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</si>
  <si>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</si>
  <si>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</si>
  <si>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</si>
  <si>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</si>
  <si>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</si>
  <si>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</si>
  <si>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</si>
  <si>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</si>
  <si>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</si>
  <si>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</si>
  <si>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</si>
  <si>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</si>
  <si>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</si>
  <si>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</si>
  <si>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</si>
  <si>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</si>
  <si>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</si>
  <si>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</si>
  <si>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</si>
  <si>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</si>
  <si>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</si>
  <si>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</si>
  <si>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</si>
  <si>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</si>
  <si>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</si>
  <si>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</si>
  <si>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</si>
  <si>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</si>
  <si>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</si>
  <si>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</si>
  <si>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</si>
  <si>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</si>
  <si>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</si>
  <si>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</si>
  <si>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</si>
  <si>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</si>
  <si>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</si>
  <si>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</si>
  <si>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</si>
  <si>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</si>
  <si>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</si>
  <si>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</si>
  <si>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</si>
  <si>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</si>
  <si>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</si>
  <si>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</si>
  <si>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</si>
  <si>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</si>
  <si>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</si>
  <si>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</si>
  <si>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</si>
  <si>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</si>
  <si>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</si>
  <si>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</si>
  <si>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</si>
  <si>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</si>
  <si>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</si>
  <si>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</si>
  <si>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</si>
  <si>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</si>
  <si>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</si>
  <si>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</si>
  <si>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</si>
  <si>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</si>
  <si>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</si>
  <si>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</si>
  <si>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</si>
  <si>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</si>
  <si>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</si>
  <si>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</si>
  <si>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</si>
  <si>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</si>
  <si>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</si>
  <si>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</si>
  <si>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</si>
  <si>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</si>
  <si>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</si>
  <si>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</si>
  <si>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</si>
  <si>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</si>
  <si>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</si>
  <si>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</si>
  <si>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</si>
  <si>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</si>
  <si>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</si>
  <si>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</si>
  <si>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</si>
  <si>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</si>
  <si>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</si>
  <si>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</si>
  <si>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</si>
  <si>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</si>
  <si>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</si>
  <si>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</si>
  <si>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</si>
  <si>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</si>
  <si>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</si>
  <si>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</si>
  <si>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</si>
  <si>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</si>
  <si>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</si>
  <si>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</si>
  <si>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</si>
  <si>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</si>
  <si>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</si>
  <si>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</si>
  <si>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</si>
  <si>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</si>
  <si>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</si>
  <si>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</si>
  <si>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</si>
  <si>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</si>
  <si>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</si>
  <si>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</si>
  <si>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</si>
  <si>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</si>
  <si>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</si>
  <si>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</si>
  <si>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</si>
  <si>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</si>
  <si>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</si>
  <si>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</si>
  <si>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</si>
  <si>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</si>
  <si>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</si>
  <si>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</si>
  <si>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</si>
  <si>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</si>
  <si>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</si>
  <si>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</si>
  <si>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</si>
  <si>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</si>
  <si>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</si>
  <si>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</si>
  <si>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</si>
  <si>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</si>
  <si>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</si>
  <si>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</si>
  <si>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</si>
  <si>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</si>
  <si>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</si>
  <si>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</si>
  <si>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</si>
  <si>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</si>
  <si>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</si>
  <si>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</si>
  <si>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</si>
  <si>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</si>
  <si>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</si>
  <si>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</si>
  <si>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</si>
  <si>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</si>
  <si>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</si>
  <si>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</si>
  <si>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</si>
  <si>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</si>
  <si>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</si>
  <si>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</si>
  <si>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</si>
  <si>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</si>
  <si>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</si>
  <si>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</si>
  <si>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</si>
  <si>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</si>
  <si>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</si>
  <si>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</si>
  <si>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</si>
  <si>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</si>
  <si>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</si>
  <si>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</si>
  <si>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</si>
  <si>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</si>
  <si>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</si>
  <si>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</si>
  <si>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</si>
  <si>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</si>
  <si>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</si>
  <si>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</si>
  <si>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</si>
  <si>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</si>
  <si>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</si>
  <si>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</si>
  <si>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</si>
  <si>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</si>
  <si>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</si>
  <si>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</si>
  <si>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</si>
  <si>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</si>
  <si>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</si>
  <si>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</si>
  <si>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</si>
  <si>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</si>
  <si>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</si>
  <si>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</si>
  <si>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</si>
  <si>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</si>
  <si>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</si>
  <si>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</si>
  <si>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</si>
  <si>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</si>
  <si>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</si>
  <si>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</si>
  <si>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</si>
  <si>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</si>
  <si>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</si>
  <si>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</si>
  <si>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</si>
  <si>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</si>
  <si>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</si>
  <si>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</si>
  <si>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</si>
  <si>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</si>
  <si>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</si>
  <si>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</si>
  <si>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</si>
  <si>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</si>
  <si>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</si>
  <si>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</si>
  <si>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</si>
  <si>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</si>
  <si>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</si>
  <si>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</si>
  <si>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</si>
  <si>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</si>
  <si>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</si>
  <si>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</si>
  <si>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</si>
  <si>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</si>
  <si>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</si>
  <si>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</si>
  <si>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</si>
  <si>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</si>
  <si>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</si>
  <si>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</si>
  <si>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</si>
  <si>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</si>
  <si>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</si>
  <si>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</si>
  <si>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</si>
  <si>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</si>
  <si>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</si>
  <si>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</si>
  <si>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</si>
  <si>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</si>
  <si>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</si>
  <si>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</si>
  <si>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</si>
  <si>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</si>
  <si>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</si>
  <si>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</si>
  <si>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</si>
  <si>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</si>
  <si>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</si>
  <si>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</si>
  <si>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</si>
  <si>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</si>
  <si>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</si>
  <si>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</si>
  <si>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</si>
  <si>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</si>
  <si>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</si>
  <si>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</si>
  <si>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</si>
  <si>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</si>
  <si>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</si>
  <si>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</si>
  <si>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</si>
  <si>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</si>
  <si>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</si>
  <si>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</si>
  <si>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</si>
  <si>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</si>
  <si>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</si>
  <si>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</si>
  <si>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</si>
  <si>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</si>
  <si>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</si>
  <si>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</si>
  <si>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</si>
  <si>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</si>
  <si>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</si>
  <si>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</si>
  <si>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</si>
  <si>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</si>
  <si>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</si>
  <si>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</si>
  <si>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</si>
  <si>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</si>
  <si>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</si>
  <si>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</si>
  <si>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</si>
  <si>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</si>
  <si>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</si>
  <si>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</si>
  <si>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</si>
  <si>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</si>
  <si>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</si>
  <si>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</si>
  <si>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</si>
  <si>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</si>
  <si>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</si>
  <si>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</si>
  <si>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</si>
  <si>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</si>
  <si>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</si>
  <si>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</si>
  <si>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</si>
  <si>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</si>
  <si>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</si>
  <si>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</si>
  <si>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</si>
  <si>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</si>
  <si>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</si>
  <si>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</si>
  <si>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</si>
  <si>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</si>
  <si>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</si>
  <si>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</si>
  <si>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</si>
  <si>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</si>
  <si>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</si>
  <si>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</si>
  <si>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</si>
  <si>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</si>
  <si>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</si>
  <si>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</si>
  <si>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</si>
  <si>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</si>
  <si>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</si>
  <si>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</si>
  <si>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</si>
  <si>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</si>
  <si>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</si>
  <si>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</si>
  <si>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</si>
  <si>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</si>
  <si>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</si>
  <si>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</si>
  <si>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</si>
  <si>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</si>
  <si>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</si>
  <si>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</si>
  <si>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</si>
  <si>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</si>
  <si>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</si>
  <si>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</si>
  <si>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</si>
  <si>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</si>
  <si>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</si>
  <si>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</si>
  <si>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</si>
  <si>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</si>
  <si>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</si>
  <si>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</si>
  <si>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</si>
  <si>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</si>
  <si>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</si>
  <si>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</si>
  <si>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</si>
  <si>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</si>
  <si>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</si>
  <si>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</si>
  <si>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</si>
  <si>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</si>
  <si>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</si>
  <si>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</si>
  <si>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</si>
  <si>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</si>
  <si>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</si>
  <si>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</si>
  <si>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</si>
  <si>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</si>
  <si>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</si>
  <si>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</si>
  <si>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</si>
  <si>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</si>
  <si>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</si>
  <si>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</si>
  <si>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</si>
  <si>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</si>
  <si>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</si>
  <si>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</si>
  <si>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</si>
  <si>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</si>
  <si>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</si>
  <si>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</si>
  <si>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</si>
  <si>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</si>
  <si>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</si>
  <si>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</si>
  <si>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</si>
  <si>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</si>
  <si>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</si>
  <si>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</si>
  <si>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</si>
  <si>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</si>
  <si>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</si>
  <si>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</si>
  <si>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</si>
  <si>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</si>
  <si>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</si>
  <si>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</si>
  <si>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</si>
  <si>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</si>
  <si>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</si>
  <si>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</si>
  <si>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</si>
  <si>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</si>
  <si>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</si>
  <si>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</si>
  <si>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</si>
  <si>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</si>
  <si>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</si>
  <si>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</si>
  <si>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</si>
  <si>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</si>
  <si>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</si>
  <si>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</si>
  <si>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</si>
  <si>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</si>
  <si>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</si>
  <si>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</si>
  <si>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</si>
  <si>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</si>
  <si>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</si>
  <si>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</si>
  <si>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</si>
  <si>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</si>
  <si>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</si>
  <si>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</si>
  <si>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</si>
  <si>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</si>
  <si>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</si>
  <si>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</si>
  <si>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</si>
  <si>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</si>
  <si>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</si>
  <si>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</si>
  <si>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</si>
  <si>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</si>
  <si>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</si>
  <si>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</si>
  <si>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</si>
  <si>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</si>
  <si>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</si>
  <si>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</si>
  <si>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</si>
  <si>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</si>
  <si>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</si>
  <si>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</si>
  <si>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</si>
  <si>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</si>
  <si>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</si>
  <si>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</si>
  <si>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</si>
  <si>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</si>
  <si>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</si>
  <si>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</si>
  <si>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</si>
  <si>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</si>
  <si>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</si>
  <si>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</si>
  <si>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</si>
  <si>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</si>
  <si>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</si>
  <si>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</si>
  <si>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</si>
  <si>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</si>
  <si>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</si>
  <si>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</si>
  <si>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</si>
  <si>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</si>
  <si>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</si>
  <si>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</si>
  <si>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</si>
  <si>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</si>
  <si>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</si>
  <si>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</si>
  <si>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</si>
  <si>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</si>
  <si>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</si>
  <si>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</si>
  <si>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</si>
  <si>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</si>
  <si>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</si>
  <si>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</si>
  <si>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</si>
  <si>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</si>
  <si>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</si>
  <si>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</si>
  <si>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</si>
  <si>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</si>
  <si>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</si>
  <si>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</si>
  <si>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</si>
  <si>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</si>
  <si>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</si>
  <si>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</si>
  <si>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</si>
  <si>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</si>
  <si>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</si>
  <si>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</si>
  <si>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</si>
  <si>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</si>
  <si>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</si>
  <si>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</si>
  <si>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</si>
  <si>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</si>
  <si>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</si>
  <si>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</si>
  <si>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</si>
  <si>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</si>
  <si>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</si>
  <si>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</si>
  <si>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</si>
  <si>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</si>
  <si>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</si>
  <si>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</si>
  <si>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</si>
  <si>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</si>
  <si>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</si>
  <si>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</si>
  <si>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</si>
  <si>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</si>
  <si>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</si>
  <si>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</si>
  <si>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</si>
  <si>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</si>
  <si>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</si>
  <si>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</si>
  <si>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</si>
  <si>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</si>
  <si>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</si>
  <si>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</si>
  <si>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</si>
  <si>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</si>
  <si>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</si>
  <si>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</si>
  <si>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</si>
  <si>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</si>
  <si>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</si>
  <si>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</si>
  <si>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</si>
  <si>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</si>
  <si>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</si>
  <si>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</si>
  <si>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</si>
  <si>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</si>
  <si>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</si>
  <si>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</si>
  <si>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</si>
  <si>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</si>
  <si>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</si>
  <si>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</si>
  <si>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</si>
  <si>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</si>
  <si>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</si>
  <si>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</si>
  <si>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</si>
  <si>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</si>
  <si>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</si>
  <si>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</si>
  <si>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</si>
  <si>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</si>
  <si>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</si>
  <si>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</si>
  <si>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</si>
  <si>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</si>
  <si>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</si>
  <si>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</si>
  <si>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</si>
  <si>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</si>
  <si>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</si>
  <si>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</si>
  <si>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</si>
  <si>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</si>
  <si>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</si>
  <si>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</si>
  <si>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</si>
  <si>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</si>
  <si>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</si>
  <si>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</si>
  <si>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</si>
  <si>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</si>
  <si>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</si>
  <si>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</si>
  <si>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</si>
  <si>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</si>
  <si>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</si>
  <si>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</si>
  <si>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</si>
  <si>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</si>
  <si>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</si>
  <si>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</si>
  <si>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</si>
  <si>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</si>
  <si>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</si>
  <si>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</si>
  <si>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</si>
  <si>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</si>
  <si>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</si>
  <si>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</si>
  <si>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</si>
  <si>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</si>
  <si>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</si>
  <si>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</si>
  <si>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</si>
  <si>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</si>
  <si>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</si>
  <si>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</si>
  <si>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</si>
  <si>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</si>
  <si>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</si>
  <si>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</si>
  <si>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</si>
  <si>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</si>
  <si>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</si>
  <si>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</si>
  <si>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</si>
  <si>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</si>
  <si>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</si>
  <si>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</si>
  <si>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</si>
  <si>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</si>
  <si>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</si>
  <si>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</si>
  <si>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</si>
  <si>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</si>
  <si>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</si>
  <si>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</si>
  <si>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</si>
  <si>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</si>
  <si>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</si>
  <si>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</si>
  <si>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</si>
  <si>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</si>
  <si>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</si>
  <si>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</si>
  <si>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</si>
  <si>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</si>
  <si>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</si>
  <si>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</si>
  <si>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</si>
  <si>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</si>
  <si>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</si>
  <si>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</si>
  <si>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</si>
  <si>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</si>
  <si>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</si>
  <si>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</si>
  <si>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</si>
  <si>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</si>
  <si>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</si>
  <si>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</si>
  <si>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</si>
  <si>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</si>
  <si>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</si>
  <si>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</si>
  <si>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</si>
  <si>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</si>
  <si>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</si>
  <si>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</si>
  <si>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</si>
  <si>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</si>
  <si>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</si>
  <si>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</si>
  <si>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</si>
  <si>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</si>
  <si>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</si>
  <si>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</si>
  <si>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</si>
  <si>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</si>
  <si>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</si>
  <si>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</si>
  <si>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</si>
  <si>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</si>
  <si>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</si>
  <si>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</si>
  <si>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</si>
  <si>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</si>
  <si>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</si>
  <si>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</si>
  <si>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</si>
  <si>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</si>
  <si>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</si>
  <si>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</si>
  <si>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</si>
  <si>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</si>
  <si>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</si>
  <si>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</si>
  <si>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</si>
  <si>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</si>
  <si>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</si>
  <si>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</si>
  <si>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</si>
  <si>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</si>
  <si>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</si>
  <si>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</si>
  <si>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</si>
  <si>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</si>
  <si>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</si>
  <si>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</si>
  <si>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</si>
  <si>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</si>
  <si>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</si>
  <si>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</si>
  <si>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</si>
  <si>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</si>
  <si>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</si>
  <si>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</si>
  <si>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</si>
  <si>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</si>
  <si>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</si>
  <si>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</si>
  <si>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</si>
  <si>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</si>
  <si>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</si>
  <si>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</si>
  <si>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</si>
  <si>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</si>
  <si>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</si>
  <si>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</si>
  <si>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</si>
  <si>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</si>
  <si>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</si>
  <si>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</si>
  <si>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</si>
  <si>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</si>
  <si>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</si>
  <si>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</si>
  <si>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</si>
  <si>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</si>
  <si>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</si>
  <si>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</si>
  <si>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</si>
  <si>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</si>
  <si>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</si>
  <si>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</si>
  <si>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</si>
  <si>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</si>
  <si>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</si>
  <si>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</si>
  <si>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</si>
  <si>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</si>
  <si>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</si>
  <si>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</si>
  <si>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</si>
  <si>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</si>
  <si>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</si>
  <si>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</si>
  <si>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</si>
  <si>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</si>
  <si>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</si>
  <si>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</si>
  <si>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</si>
  <si>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</si>
  <si>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</si>
  <si>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</si>
  <si>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</si>
  <si>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</si>
  <si>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</si>
  <si>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</si>
  <si>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</si>
  <si>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</si>
  <si>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</si>
  <si>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</si>
  <si>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</si>
  <si>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</si>
  <si>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</si>
  <si>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</si>
  <si>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</si>
  <si>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</si>
  <si>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</si>
  <si>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</si>
  <si>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</si>
  <si>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</si>
  <si>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</si>
  <si>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</si>
  <si>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</si>
  <si>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</si>
  <si>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</si>
  <si>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</si>
  <si>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</si>
  <si>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</si>
  <si>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</si>
  <si>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</si>
  <si>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</si>
  <si>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</si>
  <si>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</si>
  <si>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</si>
  <si>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</si>
  <si>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</si>
  <si>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</si>
  <si>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</si>
  <si>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</si>
  <si>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</si>
  <si>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</si>
  <si>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</si>
  <si>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</si>
  <si>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</si>
  <si>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</si>
  <si>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</si>
  <si>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</si>
  <si>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</si>
  <si>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</si>
  <si>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</si>
  <si>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</si>
  <si>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</si>
  <si>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</si>
  <si>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</si>
  <si>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</si>
  <si>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</si>
  <si>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</si>
  <si>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</si>
  <si>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</si>
  <si>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</si>
  <si>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</si>
  <si>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</si>
  <si>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</si>
  <si>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</si>
  <si>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</si>
  <si>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</si>
  <si>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</si>
  <si>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</si>
  <si>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</si>
  <si>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</si>
  <si>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</si>
  <si>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</si>
  <si>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</si>
  <si>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</si>
  <si>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</si>
  <si>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</si>
  <si>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</si>
  <si>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</si>
  <si>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</si>
  <si>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</si>
  <si>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</si>
  <si>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</si>
  <si>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</si>
  <si>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</si>
  <si>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</si>
  <si>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</si>
  <si>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</si>
  <si>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</si>
  <si>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</si>
  <si>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</si>
  <si>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</si>
  <si>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</si>
  <si>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</si>
  <si>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</si>
  <si>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</si>
  <si>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</si>
  <si>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</si>
  <si>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</si>
  <si>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</si>
  <si>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</si>
  <si>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</si>
  <si>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</si>
  <si>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</si>
  <si>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</si>
  <si>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</si>
  <si>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</si>
  <si>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</si>
  <si>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</si>
  <si>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</si>
  <si>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</si>
  <si>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</si>
  <si>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</si>
  <si>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</si>
  <si>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</si>
  <si>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</si>
  <si>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</si>
  <si>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</si>
  <si>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</si>
  <si>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</si>
  <si>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</si>
  <si>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</si>
  <si>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</si>
  <si>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</si>
  <si>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</si>
  <si>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</si>
  <si>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</si>
  <si>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</si>
  <si>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</si>
  <si>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</si>
  <si>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</si>
  <si>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</si>
  <si>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</si>
  <si>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</si>
  <si>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</si>
  <si>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</si>
  <si>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</si>
  <si>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</si>
  <si>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</si>
  <si>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</si>
  <si>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</si>
  <si>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</si>
  <si>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</si>
  <si>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</si>
  <si>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</si>
  <si>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</si>
  <si>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</si>
  <si>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</si>
  <si>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</si>
  <si>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</si>
  <si>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</si>
  <si>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</si>
  <si>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</si>
  <si>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</si>
  <si>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</si>
  <si>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</si>
  <si>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</si>
  <si>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</si>
  <si>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</si>
  <si>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</si>
  <si>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</si>
  <si>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</si>
  <si>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</si>
  <si>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</si>
  <si>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</si>
  <si>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</si>
  <si>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</si>
  <si>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</si>
  <si>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</si>
  <si>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</si>
  <si>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</si>
  <si>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</si>
  <si>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</si>
  <si>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</si>
  <si>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</si>
  <si>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</si>
  <si>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</si>
  <si>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</si>
  <si>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</si>
  <si>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</si>
  <si>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</si>
  <si>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</si>
  <si>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</si>
  <si>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</si>
  <si>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</si>
  <si>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</si>
  <si>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</si>
  <si>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</si>
  <si>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</si>
  <si>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</si>
  <si>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</si>
  <si>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</si>
  <si>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</si>
  <si>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</si>
  <si>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</si>
  <si>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</si>
  <si>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</si>
  <si>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</si>
  <si>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</si>
  <si>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</si>
  <si>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</si>
  <si>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</si>
  <si>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</si>
  <si>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</si>
  <si>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</si>
  <si>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</si>
  <si>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</si>
  <si>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</si>
  <si>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</si>
  <si>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</si>
  <si>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</si>
  <si>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</si>
  <si>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</si>
  <si>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</si>
  <si>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</si>
  <si>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</si>
  <si>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</si>
  <si>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</si>
  <si>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</si>
  <si>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</si>
  <si>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</si>
  <si>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</si>
  <si>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</si>
  <si>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</si>
  <si>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</si>
  <si>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</si>
  <si>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</si>
  <si>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</si>
  <si>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</si>
  <si>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</si>
  <si>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</si>
  <si>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</si>
  <si>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</si>
  <si>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</si>
  <si>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</si>
  <si>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</si>
  <si>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</si>
  <si>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</si>
  <si>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</si>
  <si>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</si>
  <si>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</si>
  <si>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</si>
  <si>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</si>
  <si>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</si>
  <si>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</si>
  <si>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</si>
  <si>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</si>
  <si>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</si>
  <si>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</si>
  <si>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</si>
  <si>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</si>
  <si>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</si>
  <si>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</si>
  <si>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</si>
  <si>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</si>
  <si>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</si>
  <si>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</si>
  <si>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</si>
  <si>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</si>
  <si>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</si>
  <si>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</si>
  <si>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</si>
  <si>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</si>
  <si>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</si>
  <si>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</si>
  <si>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</si>
  <si>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</si>
  <si>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</si>
  <si>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</si>
  <si>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</si>
  <si>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</si>
  <si>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</si>
  <si>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</si>
  <si>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</si>
  <si>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</si>
  <si>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</si>
  <si>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</si>
  <si>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</si>
  <si>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</si>
  <si>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</si>
  <si>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</si>
  <si>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</si>
  <si>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</si>
  <si>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</si>
  <si>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</si>
  <si>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</si>
  <si>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</si>
  <si>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</si>
  <si>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</si>
  <si>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</si>
  <si>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</si>
  <si>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</si>
  <si>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</si>
  <si>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</si>
  <si>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</si>
  <si>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</si>
  <si>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</si>
  <si>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</si>
  <si>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</si>
  <si>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</si>
  <si>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</si>
  <si>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</si>
  <si>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</si>
  <si>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</si>
  <si>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</si>
  <si>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</si>
  <si>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</si>
  <si>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</si>
  <si>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</si>
  <si>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</si>
  <si>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</si>
  <si>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</si>
  <si>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</si>
  <si>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</si>
  <si>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</si>
  <si>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</si>
  <si>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</si>
  <si>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</si>
  <si>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</si>
  <si>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</si>
  <si>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</si>
  <si>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</si>
  <si>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</si>
  <si>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</si>
  <si>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</si>
  <si>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</si>
  <si>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</si>
  <si>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</si>
  <si>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</si>
  <si>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</si>
  <si>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</si>
  <si>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</si>
  <si>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</si>
  <si>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</si>
  <si>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</si>
  <si>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</si>
  <si>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</si>
  <si>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</si>
  <si>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</si>
  <si>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</si>
  <si>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</si>
  <si>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</si>
  <si>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</si>
  <si>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</si>
  <si>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</si>
  <si>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</si>
  <si>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</si>
  <si>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</si>
  <si>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</si>
  <si>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</si>
  <si>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</si>
  <si>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</si>
  <si>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</si>
  <si>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</si>
  <si>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</si>
  <si>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</si>
  <si>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</si>
  <si>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</si>
  <si>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</si>
  <si>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</si>
  <si>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</si>
  <si>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</si>
  <si>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</si>
  <si>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</si>
  <si>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</si>
  <si>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</si>
  <si>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</si>
  <si>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</si>
  <si>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</si>
  <si>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</si>
  <si>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</si>
  <si>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</si>
  <si>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</si>
  <si>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</si>
  <si>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</si>
  <si>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</si>
  <si>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</si>
  <si>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</si>
  <si>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</si>
  <si>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</si>
  <si>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</si>
  <si>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</si>
  <si>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</si>
  <si>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</si>
  <si>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</si>
  <si>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</si>
  <si>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</si>
  <si>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</si>
  <si>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</si>
  <si>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</si>
  <si>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</si>
  <si>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</si>
  <si>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</si>
  <si>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</si>
  <si>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</si>
  <si>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</si>
  <si>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</si>
  <si>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</si>
  <si>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</si>
  <si>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</si>
  <si>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</si>
  <si>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</si>
  <si>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</si>
  <si>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</si>
  <si>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</si>
  <si>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</si>
  <si>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</si>
  <si>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</si>
  <si>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</si>
  <si>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</si>
  <si>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</si>
  <si>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</si>
  <si>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</si>
  <si>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</si>
  <si>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</si>
  <si>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</si>
  <si>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</si>
  <si>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</si>
  <si>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</si>
  <si>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</si>
  <si>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</si>
  <si>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</si>
  <si>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</si>
  <si>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</si>
  <si>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</si>
  <si>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</si>
  <si>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</si>
  <si>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</si>
  <si>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</si>
  <si>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</si>
  <si>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</si>
  <si>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</si>
  <si>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</si>
  <si>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</si>
  <si>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</si>
  <si>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</si>
  <si>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</si>
  <si>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</si>
  <si>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</si>
  <si>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</si>
  <si>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</si>
  <si>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</si>
  <si>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</si>
  <si>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</si>
  <si>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</si>
  <si>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</si>
  <si>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</si>
  <si>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</si>
  <si>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</si>
  <si>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</si>
  <si>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</si>
  <si>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</si>
  <si>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</si>
  <si>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</si>
  <si>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</si>
  <si>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</si>
  <si>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</si>
  <si>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</si>
  <si>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</si>
  <si>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</si>
  <si>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</si>
  <si>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</si>
  <si>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</si>
  <si>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</si>
  <si>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</si>
  <si>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</si>
  <si>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</si>
  <si>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</si>
  <si>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</si>
  <si>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</si>
  <si>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</si>
  <si>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</si>
  <si>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</si>
  <si>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</si>
  <si>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</si>
  <si>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</si>
  <si>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</si>
  <si>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</si>
  <si>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</si>
  <si>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</si>
  <si>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</si>
  <si>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</si>
  <si>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</si>
  <si>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</si>
  <si>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</si>
  <si>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</si>
  <si>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</si>
  <si>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</si>
  <si>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</si>
  <si>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</si>
  <si>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</si>
  <si>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</si>
  <si>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</si>
  <si>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</si>
  <si>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</si>
  <si>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</si>
  <si>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</si>
  <si>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</si>
  <si>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</si>
  <si>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</si>
  <si>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</si>
  <si>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</si>
  <si>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</si>
  <si>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</si>
  <si>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</si>
  <si>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</si>
  <si>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</si>
  <si>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</si>
  <si>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</si>
  <si>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</si>
  <si>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</si>
  <si>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</si>
  <si>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</si>
  <si>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</si>
  <si>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</si>
  <si>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</si>
  <si>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</si>
  <si>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</si>
  <si>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</si>
  <si>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</si>
  <si>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</si>
  <si>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</si>
  <si>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</si>
  <si>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</si>
  <si>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</si>
  <si>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</si>
  <si>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</si>
  <si>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</si>
  <si>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</si>
  <si>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</si>
  <si>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</si>
  <si>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</si>
  <si>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</si>
  <si>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</si>
  <si>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</si>
  <si>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</si>
  <si>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</si>
  <si>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</si>
  <si>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</si>
  <si>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</si>
  <si>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</si>
  <si>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</si>
  <si>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</si>
  <si>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</si>
  <si>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</si>
  <si>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</si>
  <si>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</si>
  <si>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</si>
  <si>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</si>
  <si>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</si>
  <si>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</si>
  <si>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</si>
  <si>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</si>
  <si>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</si>
  <si>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</si>
  <si>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</si>
  <si>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</si>
  <si>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</si>
  <si>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</si>
  <si>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</si>
  <si>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</si>
  <si>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</si>
  <si>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</si>
  <si>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</si>
  <si>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</si>
  <si>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</si>
  <si>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</si>
  <si>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</si>
  <si>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</si>
  <si>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</si>
  <si>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</si>
  <si>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</si>
  <si>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</si>
  <si>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</si>
  <si>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</si>
  <si>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</si>
  <si>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</si>
  <si>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</si>
  <si>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</si>
  <si>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</si>
  <si>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</si>
  <si>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</si>
  <si>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</si>
  <si>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</si>
  <si>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</si>
  <si>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</si>
  <si>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</si>
  <si>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</si>
  <si>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</si>
  <si>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</si>
  <si>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</si>
  <si>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</si>
  <si>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</si>
  <si>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</si>
  <si>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</si>
  <si>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</si>
  <si>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</si>
  <si>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</si>
  <si>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</si>
  <si>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</si>
  <si>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</si>
  <si>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</si>
  <si>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</si>
  <si>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</si>
  <si>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</si>
  <si>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</si>
  <si>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</si>
  <si>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</si>
  <si>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</si>
  <si>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</si>
  <si>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</si>
  <si>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</si>
  <si>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</si>
  <si>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</si>
  <si>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</si>
  <si>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</si>
  <si>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</si>
  <si>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</si>
  <si>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</si>
  <si>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</si>
  <si>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</si>
  <si>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</si>
  <si>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</si>
  <si>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</si>
  <si>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</si>
  <si>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</si>
  <si>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</si>
  <si>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</si>
  <si>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</si>
  <si>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</si>
  <si>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</si>
  <si>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</si>
  <si>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</si>
  <si>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</si>
  <si>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</si>
  <si>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</si>
  <si>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</si>
  <si>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</si>
  <si>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</si>
  <si>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</si>
  <si>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</si>
  <si>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</si>
  <si>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</si>
  <si>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</si>
  <si>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</si>
  <si>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</si>
  <si>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</si>
  <si>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</si>
  <si>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</si>
  <si>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</si>
  <si>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</si>
  <si>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</si>
  <si>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</si>
  <si>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</si>
  <si>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</si>
  <si>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</si>
  <si>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</si>
  <si>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</si>
  <si>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</si>
  <si>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</si>
  <si>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</si>
  <si>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</si>
  <si>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</si>
  <si>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</si>
  <si>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</si>
  <si>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</si>
  <si>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</si>
  <si>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</si>
  <si>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</si>
  <si>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</si>
  <si>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</si>
  <si>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</si>
  <si>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</si>
  <si>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</si>
  <si>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</si>
  <si>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</si>
  <si>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</si>
  <si>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</si>
  <si>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</si>
  <si>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</si>
  <si>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</si>
  <si>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</si>
  <si>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</si>
  <si>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</si>
  <si>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</si>
  <si>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</si>
  <si>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</si>
  <si>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</si>
  <si>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</si>
  <si>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</si>
  <si>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</si>
  <si>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</si>
  <si>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</si>
  <si>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</si>
  <si>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</si>
  <si>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</si>
  <si>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</si>
  <si>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</si>
  <si>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</si>
  <si>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</si>
  <si>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</si>
  <si>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</si>
  <si>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</si>
  <si>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</si>
  <si>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</si>
  <si>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</si>
  <si>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</si>
  <si>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</si>
  <si>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</si>
  <si>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</si>
  <si>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</si>
  <si>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</si>
  <si>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</si>
  <si>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</si>
  <si>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</si>
  <si>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</si>
  <si>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</si>
  <si>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</si>
  <si>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</si>
  <si>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</si>
  <si>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</si>
  <si>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</si>
  <si>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</si>
  <si>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</si>
  <si>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</si>
  <si>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</si>
  <si>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</si>
  <si>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</si>
  <si>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</si>
  <si>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</si>
  <si>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</si>
  <si>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</si>
  <si>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</si>
  <si>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</si>
  <si>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</si>
  <si>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</si>
  <si>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</si>
  <si>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</si>
  <si>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</si>
  <si>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</si>
  <si>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</si>
  <si>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</si>
  <si>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</si>
  <si>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</si>
  <si>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</si>
  <si>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</si>
  <si>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</si>
  <si>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</si>
  <si>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</si>
  <si>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</si>
  <si>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</si>
  <si>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</si>
  <si>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</si>
  <si>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</si>
  <si>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</si>
  <si>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</si>
  <si>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</si>
  <si>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</si>
  <si>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</si>
  <si>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</si>
  <si>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</si>
  <si>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</si>
  <si>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</si>
  <si>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</si>
  <si>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</si>
  <si>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</si>
  <si>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</si>
  <si>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</si>
  <si>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</si>
  <si>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</si>
  <si>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</si>
  <si>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</si>
  <si>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</si>
  <si>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</si>
  <si>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</si>
  <si>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</si>
  <si>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</si>
  <si>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</si>
  <si>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</si>
  <si>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</si>
  <si>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</si>
  <si>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</si>
  <si>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</si>
  <si>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</si>
  <si>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</si>
  <si>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</si>
  <si>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</si>
  <si>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</si>
  <si>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</si>
  <si>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</si>
  <si>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</si>
  <si>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</si>
  <si>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</si>
  <si>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</si>
  <si>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</si>
  <si>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</si>
  <si>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</si>
  <si>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</si>
  <si>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</si>
  <si>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</si>
  <si>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</si>
  <si>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</si>
  <si>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</si>
  <si>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</si>
  <si>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</si>
  <si>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</si>
  <si>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</si>
  <si>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</si>
  <si>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</si>
  <si>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</si>
  <si>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</si>
  <si>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</si>
  <si>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</si>
  <si>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</si>
  <si>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</si>
  <si>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</si>
  <si>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</si>
  <si>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</si>
  <si>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</si>
  <si>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</si>
  <si>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</si>
  <si>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</si>
  <si>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</si>
  <si>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</si>
  <si>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</si>
  <si>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</si>
  <si>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</si>
  <si>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</si>
  <si>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</si>
  <si>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</si>
  <si>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</si>
  <si>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</si>
  <si>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</si>
  <si>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</si>
  <si>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</si>
  <si>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</si>
  <si>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</si>
  <si>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</si>
  <si>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</si>
  <si>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</si>
  <si>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</si>
  <si>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</si>
  <si>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</si>
  <si>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</si>
  <si>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</si>
  <si>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</si>
  <si>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</si>
  <si>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</si>
  <si>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</si>
  <si>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</si>
  <si>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</si>
  <si>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</si>
  <si>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</si>
  <si>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</si>
  <si>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</si>
  <si>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</si>
  <si>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</si>
  <si>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</si>
  <si>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</si>
  <si>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</si>
  <si>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</si>
  <si>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</si>
  <si>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</si>
  <si>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</si>
  <si>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</si>
  <si>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</si>
  <si>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</si>
  <si>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</si>
  <si>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</si>
  <si>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</si>
  <si>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</si>
  <si>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</si>
  <si>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</si>
  <si>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</si>
  <si>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</si>
  <si>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</si>
  <si>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</si>
  <si>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</si>
  <si>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</si>
  <si>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</si>
  <si>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</si>
  <si>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</si>
  <si>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</si>
  <si>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</si>
  <si>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</si>
  <si>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</si>
  <si>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</si>
  <si>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</si>
  <si>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</si>
  <si>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</si>
  <si>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</si>
  <si>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</si>
  <si>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</si>
  <si>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</si>
  <si>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</si>
  <si>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</si>
  <si>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</si>
  <si>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</si>
  <si>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</si>
  <si>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</si>
  <si>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</si>
  <si>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</si>
  <si>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</si>
  <si>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</si>
  <si>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</si>
  <si>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</si>
  <si>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</si>
  <si>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</si>
  <si>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</si>
  <si>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</si>
  <si>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</si>
  <si>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</si>
  <si>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</si>
  <si>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</si>
  <si>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</si>
  <si>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</si>
  <si>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</si>
  <si>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</si>
  <si>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</si>
  <si>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</si>
  <si>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</si>
  <si>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</si>
  <si>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</si>
  <si>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</si>
  <si>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</si>
  <si>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</si>
  <si>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</si>
  <si>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</si>
  <si>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</si>
  <si>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</si>
  <si>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</si>
  <si>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</si>
  <si>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</si>
  <si>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</si>
  <si>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</si>
  <si>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</si>
  <si>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</si>
  <si>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</si>
  <si>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</si>
  <si>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</si>
  <si>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</si>
  <si>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</si>
  <si>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</si>
  <si>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</si>
  <si>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</si>
  <si>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</si>
  <si>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</si>
  <si>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</si>
  <si>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</si>
  <si>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</si>
  <si>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</si>
  <si>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</si>
  <si>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</si>
  <si>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</si>
  <si>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</si>
  <si>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</si>
  <si>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</si>
  <si>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</si>
  <si>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</si>
  <si>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</si>
  <si>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</si>
  <si>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</si>
  <si>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</si>
  <si>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</si>
  <si>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</si>
  <si>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</si>
  <si>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</si>
  <si>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</si>
  <si>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</si>
  <si>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</si>
  <si>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</si>
  <si>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</si>
  <si>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</si>
  <si>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</si>
  <si>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</si>
  <si>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</si>
  <si>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</si>
  <si>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</si>
  <si>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</si>
  <si>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</si>
  <si>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</si>
  <si>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</si>
  <si>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</si>
  <si>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</si>
  <si>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</si>
  <si>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</si>
  <si>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</si>
  <si>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</si>
  <si>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</si>
  <si>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</si>
  <si>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</si>
  <si>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</si>
  <si>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</si>
  <si>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</si>
  <si>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</si>
  <si>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</si>
  <si>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</si>
  <si>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</si>
  <si>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</si>
  <si>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</si>
  <si>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</si>
  <si>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</si>
  <si>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</si>
  <si>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</si>
  <si>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</si>
  <si>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</si>
  <si>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</si>
  <si>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</si>
  <si>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</si>
  <si>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</si>
  <si>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</si>
  <si>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</si>
  <si>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</si>
  <si>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</si>
  <si>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</si>
  <si>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</si>
  <si>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</si>
  <si>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</si>
  <si>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</si>
  <si>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</si>
  <si>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</si>
  <si>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</si>
  <si>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</si>
  <si>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</si>
  <si>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</si>
  <si>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</si>
  <si>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</si>
  <si>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</si>
  <si>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</si>
  <si>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</si>
  <si>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</si>
  <si>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</si>
  <si>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</si>
  <si>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</si>
  <si>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</si>
  <si>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</si>
  <si>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</si>
  <si>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</si>
  <si>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</si>
  <si>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</si>
  <si>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</si>
  <si>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</si>
  <si>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</si>
  <si>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</si>
  <si>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</si>
  <si>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</si>
  <si>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</si>
  <si>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</si>
  <si>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</si>
  <si>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</si>
  <si>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</si>
  <si>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</si>
  <si>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</si>
  <si>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</si>
  <si>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</si>
  <si>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</si>
  <si>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</si>
  <si>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</si>
  <si>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</si>
  <si>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</si>
  <si>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</si>
  <si>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</si>
  <si>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</si>
  <si>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</si>
  <si>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</si>
  <si>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</si>
  <si>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</si>
  <si>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</si>
  <si>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</si>
  <si>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</si>
  <si>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</si>
  <si>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</si>
  <si>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</si>
  <si>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</si>
  <si>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</si>
  <si>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</si>
  <si>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</si>
  <si>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</si>
  <si>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</si>
  <si>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</si>
  <si>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</si>
  <si>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</si>
  <si>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</si>
  <si>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</si>
  <si>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</si>
  <si>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</si>
  <si>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</si>
  <si>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</si>
  <si>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</si>
  <si>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</si>
  <si>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</si>
  <si>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</si>
  <si>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</si>
  <si>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</si>
  <si>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</si>
  <si>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</si>
  <si>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</si>
  <si>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</si>
  <si>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</si>
  <si>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</si>
  <si>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</si>
  <si>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</si>
  <si>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</si>
  <si>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</si>
  <si>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</si>
  <si>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</si>
  <si>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</si>
  <si>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</si>
  <si>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</si>
  <si>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</si>
  <si>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</si>
  <si>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</si>
  <si>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</si>
  <si>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</si>
  <si>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</si>
  <si>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</si>
  <si>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</si>
  <si>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</si>
  <si>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</si>
  <si>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</si>
  <si>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</si>
  <si>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</si>
  <si>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</si>
  <si>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</si>
  <si>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</si>
  <si>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</si>
  <si>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</si>
  <si>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</si>
  <si>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</si>
  <si>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</si>
  <si>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</si>
  <si>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</si>
  <si>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</si>
  <si>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</si>
  <si>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</si>
  <si>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</si>
  <si>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</si>
  <si>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</si>
  <si>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</si>
  <si>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</si>
  <si>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</si>
  <si>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</si>
  <si>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</si>
  <si>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</si>
  <si>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</si>
  <si>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</si>
  <si>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</si>
  <si>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</si>
  <si>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</si>
  <si>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</si>
  <si>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</si>
  <si>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</si>
  <si>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</si>
  <si>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</si>
  <si>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</si>
  <si>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</si>
  <si>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</si>
  <si>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</si>
  <si>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</si>
  <si>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</si>
  <si>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</si>
  <si>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</si>
  <si>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</si>
  <si>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</si>
  <si>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</si>
  <si>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</si>
  <si>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</si>
  <si>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</si>
  <si>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</si>
  <si>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</si>
  <si>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</si>
  <si>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</si>
  <si>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</si>
  <si>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</si>
  <si>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</si>
  <si>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</si>
  <si>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</si>
  <si>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</si>
  <si>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</si>
  <si>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</si>
  <si>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</si>
  <si>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</si>
  <si>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</si>
  <si>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</si>
  <si>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</si>
  <si>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</si>
  <si>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</si>
  <si>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</si>
  <si>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</si>
  <si>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</si>
  <si>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</si>
  <si>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</si>
  <si>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</si>
  <si>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</si>
  <si>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</si>
  <si>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</si>
  <si>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</si>
  <si>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</si>
  <si>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</si>
  <si>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</si>
  <si>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</si>
  <si>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</si>
  <si>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</si>
  <si>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</si>
  <si>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</si>
  <si>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</si>
  <si>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</si>
  <si>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</si>
  <si>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</si>
  <si>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</si>
  <si>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</si>
  <si>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</si>
  <si>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</si>
  <si>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</si>
  <si>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</si>
  <si>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</si>
  <si>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</si>
  <si>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</si>
  <si>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</si>
  <si>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</si>
  <si>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</si>
  <si>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</si>
  <si>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</si>
  <si>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</si>
  <si>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</si>
  <si>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</si>
  <si>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</si>
  <si>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</si>
  <si>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</si>
  <si>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</si>
  <si>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</si>
  <si>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</si>
  <si>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</si>
  <si>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</si>
  <si>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</si>
  <si>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</si>
  <si>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</si>
  <si>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</si>
  <si>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</si>
  <si>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</si>
  <si>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</si>
  <si>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</si>
  <si>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</si>
  <si>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</si>
  <si>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</si>
  <si>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</si>
  <si>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</si>
  <si>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</si>
  <si>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</si>
  <si>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</si>
  <si>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</si>
  <si>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</si>
  <si>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</si>
  <si>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</si>
  <si>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</si>
  <si>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</si>
  <si>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</si>
  <si>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</si>
  <si>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</si>
  <si>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</si>
  <si>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</si>
  <si>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</si>
  <si>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</si>
  <si>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</si>
  <si>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</si>
  <si>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</si>
  <si>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</si>
  <si>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</si>
  <si>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</si>
  <si>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</si>
  <si>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</si>
  <si>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</si>
  <si>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</si>
  <si>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</si>
  <si>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</si>
  <si>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</si>
  <si>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</si>
  <si>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</si>
  <si>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</si>
  <si>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</si>
  <si>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</si>
  <si>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</si>
  <si>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</si>
  <si>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</si>
  <si>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</si>
  <si>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</si>
  <si>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</si>
  <si>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</si>
  <si>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</si>
  <si>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</si>
  <si>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</si>
  <si>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</si>
  <si>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</si>
  <si>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</si>
  <si>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</si>
  <si>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</si>
  <si>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</si>
  <si>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</si>
  <si>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</si>
  <si>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</si>
  <si>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</si>
  <si>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</si>
  <si>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</si>
  <si>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</si>
  <si>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</si>
  <si>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</si>
  <si>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</si>
  <si>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</si>
  <si>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</si>
  <si>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</si>
  <si>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</si>
  <si>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</si>
  <si>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</si>
  <si>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</si>
  <si>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</si>
  <si>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</si>
  <si>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</si>
  <si>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</si>
  <si>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</si>
  <si>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</si>
  <si>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</si>
  <si>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</si>
  <si>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</si>
  <si>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</si>
  <si>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</si>
  <si>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</si>
  <si>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</si>
  <si>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</si>
  <si>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</si>
  <si>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</si>
  <si>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</si>
  <si>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</si>
  <si>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</si>
  <si>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</si>
  <si>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</si>
  <si>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</si>
  <si>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</si>
  <si>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</si>
  <si>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</si>
  <si>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</si>
  <si>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</si>
  <si>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</si>
  <si>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</si>
  <si>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</si>
  <si>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</si>
  <si>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</si>
  <si>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</si>
  <si>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</si>
  <si>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</si>
  <si>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</si>
  <si>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</si>
  <si>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</si>
  <si>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</si>
  <si>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</si>
  <si>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</si>
  <si>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</si>
  <si>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</si>
  <si>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</si>
  <si>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</si>
  <si>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</si>
  <si>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</si>
  <si>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</si>
  <si>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</si>
  <si>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</si>
  <si>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</si>
  <si>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</si>
  <si>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</si>
  <si>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</si>
  <si>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</si>
  <si>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</si>
  <si>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</si>
  <si>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</si>
  <si>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</si>
  <si>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</si>
  <si>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</si>
  <si>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</si>
  <si>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</si>
  <si>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</si>
  <si>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</si>
  <si>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</si>
  <si>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</si>
  <si>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</si>
  <si>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</si>
  <si>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</si>
  <si>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</si>
  <si>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</si>
  <si>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</si>
  <si>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</si>
  <si>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</si>
  <si>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</si>
  <si>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</si>
  <si>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</si>
  <si>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</si>
  <si>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</si>
  <si>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</si>
  <si>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</si>
  <si>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</si>
  <si>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</si>
  <si>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</si>
  <si>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</si>
  <si>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</si>
  <si>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</si>
  <si>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</si>
  <si>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</si>
  <si>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</si>
  <si>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</si>
  <si>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</si>
  <si>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</si>
  <si>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</si>
  <si>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</si>
  <si>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</si>
  <si>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</si>
  <si>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</si>
  <si>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</si>
  <si>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</si>
  <si>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</si>
  <si>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</si>
  <si>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</si>
  <si>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</si>
  <si>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</si>
  <si>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</si>
  <si>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</si>
  <si>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</si>
  <si>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</si>
  <si>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</si>
  <si>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</si>
  <si>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</si>
  <si>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</si>
  <si>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</si>
  <si>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</si>
  <si>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</si>
  <si>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</si>
  <si>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</si>
  <si>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</si>
  <si>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</si>
  <si>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</si>
  <si>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</si>
  <si>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</si>
  <si>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</si>
  <si>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</si>
  <si>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</si>
  <si>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</si>
  <si>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</si>
  <si>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</si>
  <si>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</si>
  <si>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</si>
  <si>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</si>
  <si>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</si>
  <si>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</si>
  <si>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</si>
  <si>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</si>
  <si>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</si>
  <si>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</si>
  <si>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</si>
  <si>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</si>
  <si>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</si>
  <si>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</si>
  <si>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</si>
  <si>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</si>
  <si>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</si>
  <si>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</si>
  <si>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</si>
  <si>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</si>
  <si>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</si>
  <si>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</si>
  <si>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</si>
  <si>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</si>
  <si>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</si>
  <si>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</si>
  <si>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</si>
  <si>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</si>
  <si>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</si>
  <si>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</si>
  <si>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</si>
  <si>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</si>
  <si>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</si>
  <si>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</si>
  <si>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</si>
  <si>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</si>
  <si>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</si>
  <si>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</si>
  <si>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</si>
  <si>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</si>
  <si>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</si>
  <si>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</si>
  <si>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</si>
  <si>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</si>
  <si>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</si>
  <si>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</si>
  <si>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</si>
  <si>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</si>
  <si>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</si>
  <si>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</si>
  <si>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</si>
  <si>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</si>
  <si>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</si>
  <si>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</si>
  <si>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</si>
  <si>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</si>
  <si>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</si>
  <si>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</si>
  <si>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</si>
  <si>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</si>
  <si>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</si>
  <si>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</si>
  <si>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</si>
  <si>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</si>
  <si>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</si>
  <si>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</si>
  <si>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</si>
  <si>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</si>
  <si>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</si>
  <si>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</si>
  <si>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</si>
  <si>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</si>
  <si>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</si>
  <si>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</si>
  <si>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</si>
  <si>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</si>
  <si>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</si>
  <si>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</si>
  <si>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</si>
  <si>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</si>
  <si>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</si>
  <si>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</si>
  <si>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</si>
  <si>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</si>
  <si>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</si>
  <si>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</si>
  <si>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</si>
  <si>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</si>
  <si>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</si>
  <si>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</si>
  <si>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</si>
  <si>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</si>
  <si>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</si>
  <si>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</si>
  <si>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</si>
  <si>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</si>
  <si>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</si>
  <si>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</si>
  <si>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</si>
  <si>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</si>
  <si>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</si>
  <si>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</si>
  <si>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</si>
  <si>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</si>
  <si>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</si>
  <si>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</si>
  <si>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</si>
  <si>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</si>
  <si>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</si>
  <si>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</si>
  <si>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</si>
  <si>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</si>
  <si>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</si>
  <si>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</si>
  <si>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</si>
  <si>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</si>
  <si>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</si>
  <si>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</si>
  <si>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</si>
  <si>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</si>
  <si>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</si>
  <si>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</si>
  <si>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</si>
  <si>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</si>
  <si>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</si>
  <si>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</si>
  <si>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</si>
  <si>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</si>
  <si>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</si>
  <si>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</si>
  <si>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</si>
  <si>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</si>
  <si>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</si>
  <si>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</si>
  <si>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</si>
  <si>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</si>
  <si>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</si>
  <si>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</si>
  <si>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</si>
  <si>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</si>
  <si>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</si>
  <si>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</si>
  <si>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</si>
  <si>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</si>
  <si>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</si>
  <si>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</si>
  <si>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</si>
  <si>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</si>
  <si>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</si>
  <si>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</si>
  <si>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</si>
  <si>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</si>
  <si>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</si>
  <si>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</si>
  <si>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</si>
  <si>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</si>
  <si>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</si>
  <si>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</si>
  <si>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</si>
  <si>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</si>
  <si>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</si>
  <si>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</si>
  <si>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</si>
  <si>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</si>
  <si>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</si>
  <si>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</si>
  <si>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</si>
  <si>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</si>
  <si>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</si>
  <si>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</si>
  <si>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</si>
  <si>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</si>
  <si>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</si>
  <si>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</si>
  <si>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</si>
  <si>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</si>
  <si>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</si>
  <si>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</si>
  <si>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</si>
  <si>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</si>
  <si>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</si>
  <si>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</si>
  <si>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</si>
  <si>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</si>
  <si>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</si>
  <si>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</si>
  <si>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</si>
  <si>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</si>
  <si>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</si>
  <si>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</si>
  <si>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</si>
  <si>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</si>
  <si>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</si>
  <si>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</si>
  <si>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</si>
  <si>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</si>
  <si>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</si>
  <si>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</si>
  <si>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</si>
  <si>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</si>
  <si>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</si>
  <si>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</si>
  <si>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</si>
  <si>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</si>
  <si>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</si>
  <si>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</si>
  <si>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</si>
  <si>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</si>
  <si>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</si>
  <si>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</si>
  <si>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</si>
  <si>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</si>
  <si>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</si>
  <si>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</si>
  <si>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</si>
  <si>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</si>
  <si>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</si>
  <si>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</si>
  <si>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</si>
  <si>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</si>
  <si>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</si>
  <si>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</si>
  <si>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</si>
  <si>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</si>
  <si>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</si>
  <si>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</si>
  <si>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</si>
  <si>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</si>
  <si>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</si>
  <si>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</si>
  <si>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</si>
  <si>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</si>
  <si>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</si>
  <si>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</si>
  <si>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</si>
  <si>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</si>
  <si>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</si>
  <si>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</si>
  <si>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</si>
  <si>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</si>
  <si>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</si>
  <si>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</si>
  <si>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</si>
  <si>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</si>
  <si>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</si>
  <si>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</si>
  <si>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</si>
  <si>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</si>
  <si>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</si>
  <si>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</si>
  <si>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</si>
  <si>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</si>
  <si>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</si>
  <si>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</si>
  <si>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</si>
  <si>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</si>
  <si>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</si>
  <si>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</si>
  <si>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</si>
  <si>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</si>
  <si>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</si>
  <si>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</si>
  <si>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</si>
  <si>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</si>
  <si>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</si>
  <si>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</si>
  <si>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</si>
  <si>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</si>
  <si>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</si>
  <si>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</si>
  <si>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</si>
  <si>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</si>
  <si>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</si>
  <si>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</si>
  <si>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</si>
  <si>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</si>
  <si>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</si>
  <si>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</si>
  <si>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</si>
  <si>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</si>
  <si>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</si>
  <si>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</si>
  <si>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</si>
  <si>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</si>
  <si>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</si>
  <si>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</si>
  <si>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</si>
  <si>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</si>
  <si>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</si>
  <si>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</si>
  <si>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</si>
  <si>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</si>
  <si>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</si>
  <si>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</si>
  <si>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</si>
  <si>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</si>
  <si>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</si>
  <si>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</si>
  <si>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</si>
  <si>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</si>
  <si>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</si>
  <si>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</si>
  <si>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</si>
  <si>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</si>
  <si>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</si>
  <si>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</si>
  <si>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</si>
  <si>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</si>
  <si>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</si>
  <si>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</si>
  <si>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</si>
  <si>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</si>
  <si>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</si>
  <si>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</si>
  <si>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</si>
  <si>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</si>
  <si>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</si>
  <si>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</si>
  <si>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</si>
  <si>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</si>
  <si>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</si>
  <si>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</si>
  <si>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</si>
  <si>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</si>
  <si>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</si>
  <si>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</si>
  <si>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</si>
  <si>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</si>
  <si>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</si>
  <si>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</si>
  <si>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</si>
  <si>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</si>
  <si>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</si>
  <si>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</si>
  <si>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</si>
  <si>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</si>
  <si>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</si>
  <si>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</si>
  <si>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</si>
  <si>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</si>
  <si>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</si>
  <si>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</si>
  <si>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</si>
  <si>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</si>
  <si>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</si>
  <si>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</si>
  <si>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</si>
  <si>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</si>
  <si>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</si>
  <si>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</si>
  <si>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</si>
  <si>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</si>
  <si>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</si>
  <si>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</si>
  <si>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</si>
  <si>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</si>
  <si>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</si>
  <si>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</si>
  <si>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</si>
  <si>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</si>
  <si>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</si>
  <si>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</si>
  <si>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</si>
  <si>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</si>
  <si>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</si>
  <si>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</si>
  <si>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</si>
  <si>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</si>
  <si>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</si>
  <si>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</si>
  <si>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</si>
  <si>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</si>
  <si>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</si>
  <si>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</si>
  <si>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</si>
  <si>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</si>
  <si>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</si>
  <si>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</si>
  <si>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</si>
  <si>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</si>
  <si>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</si>
  <si>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</si>
  <si>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</si>
  <si>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</si>
  <si>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</si>
  <si>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</si>
  <si>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</si>
  <si>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</si>
  <si>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</si>
  <si>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</si>
  <si>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</si>
  <si>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</si>
  <si>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</si>
  <si>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</si>
  <si>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</si>
  <si>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</si>
  <si>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</si>
  <si>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</si>
  <si>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</si>
  <si>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</si>
  <si>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</si>
  <si>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</si>
  <si>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</si>
  <si>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</si>
  <si>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</si>
  <si>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</si>
  <si>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</si>
  <si>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</si>
  <si>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</si>
  <si>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</si>
  <si>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</si>
  <si>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</si>
  <si>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</si>
  <si>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</si>
  <si>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</si>
  <si>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</si>
  <si>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</si>
  <si>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</si>
  <si>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</si>
  <si>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</si>
  <si>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</si>
  <si>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</si>
  <si>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</si>
  <si>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</si>
  <si>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</si>
  <si>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</si>
  <si>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</si>
  <si>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</si>
  <si>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</si>
  <si>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</si>
  <si>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</si>
  <si>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</si>
  <si>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</si>
  <si>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</si>
  <si>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</si>
  <si>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</si>
  <si>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</si>
  <si>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</si>
  <si>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</si>
  <si>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</si>
  <si>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</si>
  <si>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</si>
  <si>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</si>
  <si>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</si>
  <si>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</si>
  <si>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</si>
  <si>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</si>
  <si>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</si>
  <si>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</si>
  <si>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</si>
  <si>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</si>
  <si>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</si>
  <si>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</si>
  <si>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</si>
  <si>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</si>
  <si>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</si>
  <si>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</si>
  <si>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</si>
  <si>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</si>
  <si>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</si>
  <si>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</si>
  <si>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</si>
  <si>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</si>
  <si>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</si>
  <si>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</si>
  <si>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</si>
  <si>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</si>
  <si>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</si>
  <si>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</si>
  <si>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</si>
  <si>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</si>
  <si>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</si>
  <si>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</si>
  <si>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</si>
  <si>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</si>
  <si>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</si>
  <si>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</si>
  <si>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</si>
  <si>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</si>
  <si>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</si>
  <si>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</si>
  <si>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</si>
  <si>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</si>
  <si>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</si>
  <si>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</si>
  <si>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</si>
  <si>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</si>
  <si>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</si>
  <si>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</si>
  <si>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</si>
  <si>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</si>
  <si>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</si>
  <si>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</si>
  <si>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</si>
  <si>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</si>
  <si>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</si>
  <si>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</si>
  <si>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</si>
  <si>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</si>
  <si>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</si>
  <si>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</si>
  <si>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</si>
  <si>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</si>
  <si>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</si>
  <si>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</si>
  <si>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</si>
  <si>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</si>
  <si>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</si>
  <si>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</si>
  <si>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</si>
  <si>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</si>
  <si>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</si>
  <si>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</si>
  <si>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</si>
  <si>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</si>
  <si>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</si>
  <si>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</si>
  <si>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</si>
  <si>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</si>
  <si>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</si>
  <si>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</si>
  <si>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</si>
  <si>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</si>
  <si>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</si>
  <si>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</si>
  <si>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</si>
  <si>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</si>
  <si>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</si>
  <si>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</si>
  <si>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</si>
  <si>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</si>
  <si>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</si>
  <si>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</si>
  <si>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</si>
  <si>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</si>
  <si>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</si>
  <si>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</si>
  <si>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</si>
  <si>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</si>
  <si>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</si>
  <si>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</si>
  <si>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</si>
  <si>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</si>
  <si>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</si>
  <si>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</si>
  <si>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</si>
  <si>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</si>
  <si>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</si>
  <si>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</si>
  <si>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</si>
  <si>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</si>
  <si>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</si>
  <si>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</si>
  <si>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PCM-20251122-00000774</t>
  </si>
  <si>
    <t>ETA 10 mins</t>
  </si>
  <si>
    <t>PCM-20251122-00000975</t>
  </si>
  <si>
    <t>ETA 90 mins</t>
  </si>
  <si>
    <t>No PCM</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</si>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</sst>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0" sqref="F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320.70582499999728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0.1728157407414983</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7.2179166665591765E-2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7.2179166665591765E-2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45983.654250925923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45983.654250925923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45983.654250925923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45983.654250925923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45983.654250925923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45983.654250925923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45983.654250925923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45983.654250925923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45983.654250925923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45983.654250925923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45983.654250925923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45983.654250925923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45983.654250925923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45983.654250925923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45983.654250925923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45983.654250925923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45983.654250925923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45983.654250925923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45983.654250925923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45983.654250925923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45983.654250925923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45983.654250925923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45983.654250925923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45983.654250925923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45983.654250925923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45983.654250925923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45983.654250925923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45983.654250925923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45983.654250925923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45983.654250925923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45983.654250925923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45983.654250925923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45983.654250925923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45983.654250925923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45983.654250925923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45983.654250925923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45983.654250925923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45983.654250925923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45983.654250925923</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45983.654250925923</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158.65441296296194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45983.654250925923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45983.654250925923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45983.654250925923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45983.654250925923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21368</v>
      </c>
      <c r="E8" s="102"/>
      <c r="F8" s="103"/>
      <c r="G8" s="104">
        <f ca="1">IFERROR(NOW()-F8,"-")</f>
        <v>45983.654250925923</v>
      </c>
      <c r="H8" s="103"/>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45983.654250925923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45983.654250925923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45983.654250925923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45983.654250925923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45983.654250925923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45983.654250925923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45983.654250925923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45983.654250925923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45983.654250925923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45983.654250925923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45983.654250925923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45983.654250925923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45983.654250925923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45983.654250925923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45983.654250925923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45983.654250925923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45983.654250925923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45983.654250925923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45983.654250925923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45983.654250925923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45983.654250925923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45983.654250925923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45983.654250925923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45983.654250925923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45983.654250925923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45983.654250925923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45983.654250925923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45983.654250925923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45983.654250925923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45983.654250925923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45983.654250925923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45983.654250925923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45983.654250925923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45983.654250925923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45983.654250925923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45983.654250925923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45983.654250925923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45983.654250925923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45983.654250925923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45983.654250925923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45983.654250925923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45983.654250925923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45983.654250925923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45983.654250925923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45983.654250925923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45983.654250925923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45983.654250925923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45983.654250925923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45983.654250925923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45983.654250925923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45983.654250925923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45983.654250925923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45983.654250925923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45983.654250925923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45983.654250925923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45983.654250925923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45983.654250925923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45983.654250925923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45983.654250925923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45983.654250925923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45983.654250925923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45983.654250925923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45983.654250925923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45983.654250925923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45983.654250925923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45983.654250925923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45983.654250925923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45983.654250925923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45983.654250925923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45983.654250925923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45983.654250925923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45983.654250925923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45983.654250925923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45983.654250925923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45983.654250925923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45983.654250925923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45983.654250925923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45983.654250925923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45983.654250925923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45983.654250925923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45983.654250925923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45983.654250925923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45983.654250925923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45983.654250925923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45983.654250925923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45983.654250925923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45983.654250925923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45983.654250925923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45983.654250925923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45983.654250925923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45983.654250925923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45983.654250925923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45983.654250925923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45983.654250925923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45983.654250925923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45983.654250925923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45983.654250925923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45983.654250925923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45983.654250925923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45983.654250925923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45983.654250925923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45983.654250925923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45983.654250925923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45983.654250925923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45983.654250925923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45983.654250925923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45983.654250925923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45983.654250925923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45983.654250925923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45983.654250925923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45983.654250925923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45983.654250925923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45983.654250925923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45983.654250925923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45983.654250925923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45983.654250925923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45983.654250925923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45983.654250925923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45983.654250925923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45983.654250925923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45983.654250925923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45983.654250925923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45983.654250925923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45983.654250925923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45983.654250925923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45983.654250925923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45983.654250925923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45983.654250925923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45983.654250925923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45983.654250925923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45983.654250925923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45983.654250925923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45983.654250925923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45983.654250925923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45983.654250925923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45983.654250925923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45983.654250925923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45983.654250925923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45983.654250925923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45983.654250925923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45983.654250925923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45983.654250925923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45983.654250925923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45983.654250925923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45983.654250925923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45983.654250925923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45983.654250925923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45983.654250925923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45983.654250925923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45983.654250925923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45983.654250925923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45983.654250925923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45983.654250925923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45983.654250925923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45983.654250925923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45983.654250925923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45983.654250925923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45983.654250925923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45983.654250925923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45983.654250925923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45983.654250925923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45983.654250925923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45983.654250925923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45983.654250925923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45983.654250925923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45983.654250925923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45983.654250925923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45983.654250925923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45983.654250925923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45983.654250925923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45983.654250925923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45983.654250925923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45983.654250925923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45983.654250925923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45983.654250925923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45983.654250925923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45983.654250925923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45983.654250925923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45983.654250925923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45983.654250925923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45983.654250925923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45983.654250925923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45983.654250925923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45983.654250925923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45983.654250925923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45983.654250925923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45983.654250925923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45983.654250925923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45983.654250925923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45983.654250925923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45983.654250925923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45983.654250925923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45983.654250925923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45983.654250925923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45983.654250925923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45983.654250925923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45983.654250925923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45983.654250925923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45983.654250925923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45983.654250925923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45983.654250925923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45983.654250925923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45983.654250925923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45983.654250925923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45983.654250925923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45983.654250925923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45983.654250925923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45983.654250925923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45983.654250925923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45983.654250925923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45983.654250925923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45983.654250925923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45983.654250925923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45983.654250925923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45983.654250925923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45983.654250925923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45983.654250925923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45983.654250925923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45983.654250925923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45983.654250925923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45983.654250925923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45983.654250925923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45983.654250925923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45983.654250925923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45983.654250925923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45983.654250925923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45983.654250925923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45983.654250925923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45983.654250925923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45983.654250925923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45983.654250925923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45983.654250925923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45983.654250925923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45983.654250925923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45983.654250925923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45983.654250925923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45983.654250925923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45983.654250925923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45983.654250925923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45983.654250925923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45983.654250925923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45983.654250925923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45983.654250925923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45983.654250925923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45983.654250925923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45983.654250925923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45983.654250925923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45983.654250925923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45983.654250925923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45983.654250925923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45983.654250925923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45983.654250925923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45983.654250925923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45983.654250925923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45983.654250925923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45983.654250925923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45983.654250925923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45983.654250925923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45983.654250925923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45983.654250925923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45983.654250925923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45983.654250925923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45983.654250925923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45983.654250925923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45983.654250925923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45983.654250925923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45983.654250925923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45983.654250925923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45983.654250925923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45983.654250925923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45983.654250925923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45983.654250925923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45983.654250925923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45983.654250925923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45983.654250925923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45983.654250925923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45983.654250925923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45983.654250925923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45983.654250925923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45983.654250925923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45983.654250925923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45983.654250925923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45983.654250925923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45983.654250925923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45983.654250925923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45983.654250925923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45983.654250925923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45983.654250925923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45983.654250925923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45983.654250925923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45983.654250925923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45983.654250925923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45983.654250925923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45983.654250925923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45983.654250925923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45983.654250925923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45983.654250925923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45983.654250925923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45983.654250925923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45983.654250925923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45983.654250925923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45983.654250925923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45983.654250925923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45983.654250925923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45983.654250925923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45983.654250925923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45983.654250925923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45983.654250925923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45983.654250925923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45983.654250925923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45983.654250925923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45983.654250925923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45983.654250925923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45983.654250925923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45983.654250925923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45983.654250925923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45983.654250925923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45983.654250925923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45983.654250925923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45983.654250925923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45983.654250925923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45983.654250925923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45983.654250925923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45983.654250925923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45983.654250925923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45983.654250925923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45983.654250925923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45983.654250925923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45983.654250925923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45983.654250925923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45983.654250925923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45983.654250925923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45983.654250925923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45983.654250925923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45983.654250925923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45983.654250925923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45983.654250925923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45983.654250925923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45983.654250925923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45983.654250925923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45983.654250925923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45983.654250925923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45983.654250925923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45983.654250925923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45983.654250925923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45983.654250925923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45983.654250925923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45983.654250925923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45983.654250925923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45983.654250925923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45983.654250925923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45983.654250925923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45983.654250925923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45983.654250925923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45983.654250925923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45983.654250925923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45983.654250925923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45983.654250925923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45983.654250925923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45983.654250925923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45983.654250925923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45983.654250925923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45983.654250925923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45983.654250925923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45983.654250925923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45983.654250925923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45983.654250925923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45983.654250925923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45983.654250925923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45983.654250925923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45983.654250925923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45983.654250925923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45983.654250925923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45983.654250925923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45983.654250925923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45983.654250925923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45983.654250925923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45983.654250925923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45983.654250925923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45983.654250925923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45983.654250925923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45983.654250925923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45983.654250925923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45983.654250925923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45983.654250925923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45983.654250925923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45983.654250925923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45983.654250925923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45983.654250925923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45983.654250925923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45983.654250925923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45983.654250925923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45983.654250925923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45983.654250925923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45983.654250925923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45983.654250925923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45983.654250925923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45983.654250925923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45983.654250925923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45983.654250925923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45983.654250925923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45983.654250925923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45983.654250925923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45983.654250925923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45983.654250925923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45983.654250925923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45983.654250925923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45983.654250925923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45983.654250925923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45983.654250925923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45983.654250925923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45983.654250925923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45983.654250925923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45983.654250925923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45983.654250925923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45983.654250925923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45983.654250925923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45983.654250925923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45983.654250925923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45983.654250925923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45983.654250925923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45983.654250925923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45983.654250925923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45983.654250925923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45983.654250925923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45983.654250925923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45983.654250925923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45983.654250925923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45983.654250925923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45983.654250925923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45983.654250925923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45983.654250925923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45983.654250925923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45983.654250925923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45983.654250925923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45983.654250925923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45983.654250925923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45983.654250925923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45983.654250925923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45983.654250925923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45983.654250925923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45983.654250925923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45983.654250925923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45983.654250925923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45983.654250925923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45983.654250925923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45983.654250925923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45983.654250925923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45983.654250925923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45983.654250925923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45983.654250925923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45983.654250925923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45983.654250925923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45983.654250925923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45983.654250925923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45983.654250925923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45983.654250925923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45983.654250925923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45983.654250925923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45983.654250925923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45983.654250925923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45983.654250925923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45983.654250925923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45983.654250925923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45983.654250925923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45983.654250925923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45983.654250925923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45983.654250925923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45983.654250925923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45983.654250925923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45983.654250925923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45983.654250925923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45983.654250925923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45983.654250925923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45983.654250925923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45983.654250925923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45983.654250925923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45983.654250925923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45983.654250925923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45983.654250925923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45983.654250925923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45983.654250925923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45983.654250925923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45983.654250925923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45983.654250925923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45983.654250925923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45983.654250925923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45983.654250925923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45983.654250925923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45983.654250925923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45983.654250925923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45983.654250925923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45983.654250925923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45983.654250925923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45983.654250925923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45983.654250925923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45983.654250925923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45983.654250925923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45983.654250925923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45983.654250925923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45983.654250925923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45983.654250925923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45983.654250925923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45983.654250925923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45983.654250925923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45983.654250925923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45983.654250925923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45983.654250925923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45983.654250925923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45983.654250925923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45983.654250925923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45983.654250925923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45983.654250925923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45983.654250925923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45983.654250925923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45983.654250925923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45983.654250925923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45983.654250925923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45983.654250925923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45983.654250925923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45983.654250925923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45983.654250925923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45983.654250925923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45983.654250925923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45983.654250925923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45983.654250925923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45983.654250925923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45983.654250925923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45983.654250925923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45983.654250925923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45983.654250925923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45983.654250925923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45983.654250925923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45983.654250925923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45983.654250925923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45983.654250925923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45983.654250925923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45983.654250925923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45983.654250925923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45983.654250925923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45983.654250925923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45983.654250925923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45983.654250925923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45983.654250925923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45983.654250925923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45983.654250925923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45983.654250925923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45983.654250925923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45983.654250925923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45983.654250925923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45983.654250925923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45983.654250925923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45983.654250925923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45983.654250925923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45983.654250925923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45983.654250925923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45983.654250925923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45983.654250925923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45983.654250925923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45983.654250925923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45983.654250925923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45983.654250925923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45983.654250925923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45983.654250925923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45983.654250925923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45983.654250925923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45983.654250925923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45983.654250925923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45983.654250925923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45983.654250925923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45983.654250925923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45983.654250925923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45983.654250925923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45983.654250925923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45983.654250925923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45983.654250925923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45983.654250925923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45983.654250925923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45983.654250925923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45983.654250925923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45983.654250925923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45983.654250925923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45983.654250925923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45983.654250925923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45983.654250925923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45983.654250925923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45983.654250925923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45983.654250925923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45983.654250925923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45983.654250925923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45983.654250925923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45983.654250925923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45983.654250925923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45983.654250925923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45983.654250925923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45983.654250925923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45983.654250925923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45983.654250925923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45983.654250925923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45983.654250925923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45983.654250925923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45983.654250925923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45983.654250925923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45983.654250925923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45983.654250925923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45983.654250925923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45983.654250925923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45983.654250925923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45983.654250925923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45983.654250925923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45983.654250925923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45983.654250925923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45983.654250925923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45983.654250925923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45983.654250925923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45983.654250925923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45983.654250925923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45983.654250925923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45983.654250925923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45983.654250925923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45983.654250925923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45983.654250925923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45983.654250925923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45983.654250925923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45983.654250925923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45983.654250925923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45983.654250925923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45983.654250925923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45983.654250925923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45983.654250925923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45983.654250925923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45983.654250925923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45983.654250925923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45983.654250925923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45983.654250925923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45983.654250925923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45983.654250925923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45983.654250925923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45983.654250925923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45983.654250925923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45983.654250925923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45983.654250925923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45983.654250925923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45983.654250925923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45983.654250925923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45983.654250925923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45983.654250925923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45983.654250925923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45983.654250925923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45983.654250925923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45983.654250925923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45983.654250925923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45983.654250925923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45983.654250925923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45983.654250925923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45983.654250925923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45983.654250925923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45983.654250925923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45983.654250925923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45983.654250925923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45983.654250925923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45983.654250925923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45983.654250925923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45983.654250925923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45983.654250925923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45983.654250925923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45983.654250925923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45983.654250925923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45983.654250925923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45983.654250925923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45983.654250925923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45983.654250925923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45983.654250925923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45983.654250925923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45983.654250925923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45983.654250925923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45983.654250925923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45983.654250925923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45983.654250925923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45983.654250925923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45983.654250925923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45983.654250925923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45983.654250925923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45983.654250925923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45983.654250925923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45983.654250925923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45983.654250925923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45983.654250925923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45983.654250925923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45983.654250925923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45983.654250925923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45983.654250925923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45983.654250925923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45983.654250925923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45983.654250925923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45983.654250925923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45983.654250925923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45983.654250925923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45983.654250925923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45983.654250925923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45983.654250925923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45983.654250925923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45983.654250925923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45983.654250925923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45983.654250925923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45983.654250925923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45983.654250925923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45983.654250925923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45983.654250925923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45983.654250925923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45983.654250925923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45983.654250925923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45983.654250925923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45983.654250925923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45983.654250925923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45983.654250925923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45983.654250925923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45983.654250925923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45983.654250925923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45983.654250925923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45983.654250925923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45983.654250925923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45983.654250925923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45983.654250925923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45983.654250925923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45983.654250925923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45983.654250925923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45983.654250925923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45983.654250925923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45983.654250925923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45983.654250925923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45983.654250925923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45983.654250925923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45983.654250925923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45983.654250925923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45983.654250925923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45983.654250925923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45983.654250925923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45983.654250925923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45983.654250925923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45983.654250925923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45983.654250925923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45983.654250925923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45983.654250925923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45983.654250925923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45983.654250925923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45983.654250925923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45983.654250925923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45983.654250925923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45983.654250925923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45983.654250925923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45983.654250925923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45983.654250925923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45983.654250925923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45983.654250925923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45983.654250925923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45983.654250925923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45983.654250925923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45983.654250925923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45983.654250925923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45983.654250925923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45983.654250925923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45983.654250925923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45983.654250925923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45983.654250925923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45983.654250925923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45983.654250925923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45983.654250925923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45983.654250925923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45983.654250925923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45983.654250925923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45983.654250925923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45983.654250925923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45983.654250925923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45983.654250925923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45983.654250925923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45983.654250925923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45983.654250925923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45983.654250925923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45983.654250925923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45983.654250925923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45983.654250925923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45983.654250925923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45983.654250925923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45983.654250925923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45983.654250925923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45983.654250925923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45983.654250925923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45983.654250925923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45983.654250925923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45983.654250925923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45983.654250925923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45983.654250925923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45983.654250925923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45983.654250925923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45983.654250925923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45983.654250925923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45983.654250925923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45983.654250925923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45983.654250925923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45983.654250925923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45983.654250925923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45983.654250925923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45983.654250925923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45983.654250925923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45983.654250925923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45983.654250925923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45983.654250925923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45983.654250925923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45983.654250925923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45983.654250925923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45983.654250925923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45983.654250925923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45983.654250925923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45983.654250925923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45983.654250925923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45983.654250925923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45983.654250925923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45983.654250925923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45983.654250925923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45983.654250925923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45983.654250925923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45983.654250925923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45983.654250925923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45983.654250925923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45983.654250925923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45983.654250925923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45983.654250925923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45983.654250925923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45983.654250925923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45983.654250925923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45983.654250925923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45983.654250925923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45983.654250925923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45983.654250925923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45983.654250925923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45983.654250925923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45983.654250925923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45983.654250925923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45983.654250925923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45983.654250925923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45983.654250925923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45983.654250925923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45983.654250925923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45983.654250925923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45983.654250925923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45983.654250925923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45983.654250925923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45983.654250925923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45983.654250925923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45983.654250925923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45983.654250925923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45983.654250925923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45983.654250925923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45983.654250925923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45983.654250925923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45983.654250925923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45983.654250925923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45983.654250925923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45983.654250925923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45983.654250925923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45983.654250925923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45983.654250925923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45983.654250925923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45983.654250925923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45983.654250925923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45983.654250925923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45983.654250925923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45983.654250925923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45983.654250925923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45983.654250925923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45983.654250925923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45983.654250925923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45983.654250925923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45983.654250925923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45983.654250925923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45983.654250925923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45983.654250925923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45983.654250925923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45983.654250925923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45983.654250925923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45983.654250925923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45983.654250925923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45983.654250925923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45983.654250925923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45983.654250925923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45983.654250925923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45983.654250925923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45983.654250925923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45983.654250925923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45983.654250925923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45983.654250925923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45983.654250925923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45983.654250925923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45983.654250925923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45983.654250925923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45983.654250925923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45983.654250925923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45983.654250925923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45983.654250925923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45983.654250925923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45983.654250925923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45983.654250925923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45983.654250925923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45983.654250925923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45983.654250925923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45983.654250925923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45983.654250925923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45983.654250925923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45983.654250925923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45983.654250925923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45983.654250925923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45983.654250925923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45983.654250925923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45983.654250925923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45983.654250925923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45983.654250925923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45983.654250925923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45983.654250925923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45983.654250925923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45983.654250925923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45983.654250925923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45983.654250925923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45983.654250925923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45983.654250925923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45983.654250925923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45983.654250925923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45983.654250925923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45983.654250925923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45983.654250925923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45983.654250925923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45983.654250925923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45983.654250925923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45983.654250925923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45983.654250925923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45983.654250925923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45983.654250925923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45983.654250925923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45983.654250925923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45983.654250925923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45983.654250925923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45983.654250925923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45983.654250925923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45983.654250925923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45983.654250925923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45983.654250925923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45983.654250925923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45983.654250925923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45983.654250925923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45983.654250925923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45983.654250925923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45983.654250925923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45983.654250925923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45983.654250925923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45983.654250925923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45983.654250925923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45983.654250925923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45983.654250925923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45983.654250925923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45983.654250925923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45983.654250925923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45983.654250925923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45983.654250925923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45983.654250925923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45983.654250925923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45983.654250925923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45983.654250925923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45983.654250925923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45983.654250925923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45983.654250925923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45983.654250925923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45983.654250925923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45983.654250925923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45983.654250925923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45983.654250925923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45983.654250925923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45983.654250925923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45983.654250925923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45983.654250925923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45983.654250925923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45983.654250925923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45983.654250925923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45983.654250925923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45983.654250925923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45983.654250925923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45983.654250925923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45983.654250925923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45983.654250925923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45983.654250925923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45983.654250925923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45983.654250925923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45983.654250925923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45983.654250925923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45983.654250925923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45983.654250925923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45983.654250925923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45983.654250925923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45983.654250925923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45983.654250925923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45983.654250925923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45983.654250925923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45983.654250925923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45983.654250925923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45983.654250925923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45983.654250925923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45983.654250925923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45983.654250925923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45983.654250925923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45983.654250925923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45983.654250925923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45983.654250925923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45983.654250925923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45983.654250925923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45983.654250925923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45983.654250925923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45983.654250925923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45983.654250925923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45983.654250925923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45983.654250925923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45983.654250925923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45983.654250925923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45983.654250925923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45983.654250925923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45983.654250925923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45983.654250925923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45983.654250925923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45983.654250925923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45983.654250925923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45983.654250925923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45983.654250925923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45983.654250925923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45983.654250925923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45983.654250925923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45983.654250925923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45983.654250925923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45983.654250925923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45983.654250925923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45983.654250925923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45983.654250925923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45983.654250925923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45983.654250925923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45983.654250925923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45983.654250925923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45983.654250925923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45983.654250925923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45983.654250925923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45983.654250925923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45983.654250925923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45983.654250925923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45983.654250925923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45983.654250925923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45983.654250925923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45983.654250925923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45983.654250925923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45983.654250925923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45983.654250925923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45983.654250925923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45983.654250925923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45983.654250925923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45983.654250925923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45983.654250925923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45983.654250925923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45983.654250925923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45983.654250925923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45983.654250925923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45983.654250925923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45983.654250925923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45983.654250925923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45983.654250925923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45983.654250925923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45983.654250925923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45983.654250925923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45983.654250925923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45983.654250925923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45983.654250925923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45983.654250925923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45983.654250925923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45983.654250925923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45983.654250925923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45983.654250925923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45983.654250925923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45983.654250925923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45983.654250925923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45983.654250925923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45983.654250925923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45983.654250925923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45983.654250925923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45983.654250925923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45983.654250925923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45983.654250925923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45983.654250925923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45983.654250925923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45983.654250925923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45983.654250925923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45983.654250925923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45983.654250925923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45983.654250925923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45983.654250925923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45983.654250925923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45983.654250925923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45983.654250925923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45983.654250925923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45983.654250925923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45983.654250925923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45983.654250925923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45983.654250925923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45983.654250925923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45983.654250925923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45983.654250925923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45983.654250925923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45983.654250925923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45983.654250925923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45983.654250925923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45983.654250925923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45983.654250925923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45983.654250925923</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280.17353333332721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36279</v>
      </c>
      <c r="E3" s="94" t="s">
        <v>39021</v>
      </c>
      <c r="F3" s="95">
        <v>45983.533668981479</v>
      </c>
      <c r="G3" s="96">
        <f t="shared" ref="G3:G8" ca="1" si="0">IFERROR(NOW()-F3,"")</f>
        <v>0.12058194444398396</v>
      </c>
      <c r="H3" s="95">
        <v>45983.521863425929</v>
      </c>
      <c r="I3" s="113" t="str">
        <f>IFERROR(VLOOKUP(D3,DB!A:F,6,0),"")</f>
        <v>Generator-SG</v>
      </c>
      <c r="J3" s="113" t="str">
        <f>IFERROR(VLOOKUP(D3,DB!A:G,7,0),"")</f>
        <v>Weak</v>
      </c>
      <c r="K3" s="97" t="s">
        <v>39114</v>
      </c>
      <c r="L3" s="91" t="str">
        <f>IFERROR(VLOOKUP(D3,DB!A:I,9,0),"")</f>
        <v>Latis</v>
      </c>
    </row>
    <row r="4" spans="1:16" ht="15" customHeight="1">
      <c r="A4" s="113" t="s">
        <v>39115</v>
      </c>
      <c r="B4" s="113" t="str">
        <f>IFERROR(VLOOKUP(D4,DB!A:K,11,0),"")</f>
        <v>R4</v>
      </c>
      <c r="C4" s="93">
        <v>1</v>
      </c>
      <c r="D4" s="91" t="s">
        <v>36093</v>
      </c>
      <c r="E4" s="94" t="s">
        <v>39021</v>
      </c>
      <c r="F4" s="95">
        <v>45983.606064814812</v>
      </c>
      <c r="G4" s="96">
        <f t="shared" ca="1" si="0"/>
        <v>4.8186111111135688E-2</v>
      </c>
      <c r="H4" s="95">
        <v>45983.600474537037</v>
      </c>
      <c r="I4" s="113" t="str">
        <f>IFERROR(VLOOKUP(D4,DB!A:F,6,0),"")</f>
        <v>Generator-SG</v>
      </c>
      <c r="J4" s="113" t="str">
        <f>IFERROR(VLOOKUP(D4,DB!A:G,7,0),"")</f>
        <v>Dead</v>
      </c>
      <c r="K4" s="97" t="s">
        <v>39116</v>
      </c>
      <c r="L4" s="91" t="str">
        <f>IFERROR(VLOOKUP(D4,DB!A:I,9,0),"")</f>
        <v>Latis</v>
      </c>
    </row>
    <row r="5" spans="1:16" ht="15" customHeight="1">
      <c r="A5" s="113" t="s">
        <v>39117</v>
      </c>
      <c r="B5" s="113" t="str">
        <f>IFERROR(VLOOKUP(D5,DB!A:K,11,0),"")</f>
        <v>R4</v>
      </c>
      <c r="C5" s="93">
        <v>3</v>
      </c>
      <c r="D5" s="91" t="s">
        <v>37747</v>
      </c>
      <c r="E5" s="94" t="s">
        <v>39021</v>
      </c>
      <c r="F5" s="95"/>
      <c r="G5" s="96">
        <f t="shared" ca="1" si="0"/>
        <v>45983.654250925923</v>
      </c>
      <c r="H5" s="95">
        <v>45983.595289351855</v>
      </c>
      <c r="I5" s="113" t="str">
        <f>IFERROR(VLOOKUP(D5,DB!A:F,6,0),"")</f>
        <v>SCECO</v>
      </c>
      <c r="J5" s="113" t="str">
        <f>IFERROR(VLOOKUP(D5,DB!A:G,7,0),"")</f>
        <v>Vandalized</v>
      </c>
      <c r="K5" s="97" t="s">
        <v>39118</v>
      </c>
      <c r="L5" s="91" t="str">
        <f>IFERROR(VLOOKUP(D5,DB!A:I,9,0),"")</f>
        <v>Latis</v>
      </c>
    </row>
    <row r="6" spans="1:16" ht="15" customHeight="1">
      <c r="A6" s="113"/>
      <c r="B6" s="113" t="str">
        <f>IFERROR(VLOOKUP(D6,DB!A:K,11,0),"")</f>
        <v/>
      </c>
      <c r="C6" s="93"/>
      <c r="D6" s="91"/>
      <c r="E6" s="94"/>
      <c r="F6" s="95"/>
      <c r="G6" s="96">
        <f t="shared" ca="1" si="0"/>
        <v>45983.654250925923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45983.654250925923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45983.654250925923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45983.654250925923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45983.654250925923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45983.654250925923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45983.654250925923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45983.654250925923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45983.654250925923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45983.654250925923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45983.654250925923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45983.654250925923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45983.654250925923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45983.654250925923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45983.654250925923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45983.654250925923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45983.654250925923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45983.654250925923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45983.654250925923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45983.654250925923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45983.654250925923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45983.654250925923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45983.654250925923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45983.654250925923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45983.654250925923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45983.654250925923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45983.654250925923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45983.654250925923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45983.654250925923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45983.654250925923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45983.654250925923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45983.654250925923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45983.654250925923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45983.654250925923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45983.654250925923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45983.654250925923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45983.654250925923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45983.654250925923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45983.654250925923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45983.654250925923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45983.654250925923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45983.654250925923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45983.654250925923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45983.654250925923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45983.654250925923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45983.654250925923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45983.654250925923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45983.654250925923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45983.654250925923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45983.654250925923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45983.654250925923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45983.654250925923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45983.654250925923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45983.654250925923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45983.654250925923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45983.654250925923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45983.654250925923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45983.654250925923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45983.654250925923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45983.654250925923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45983.654250925923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45983.654250925923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45983.654250925923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45983.654250925923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45983.654250925923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45983.654250925923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45983.654250925923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45983.654250925923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45983.654250925923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45983.654250925923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45983.654250925923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45983.654250925923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45983.654250925923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45983.654250925923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45983.654250925923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45983.654250925923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45983.654250925923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45983.654250925923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45983.654250925923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45983.654250925923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45983.654250925923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45983.654250925923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45983.654250925923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45983.654250925923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45983.654250925923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45983.654250925923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45983.654250925923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45983.654250925923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45983.654250925923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45983.654250925923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45983.654250925923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45983.654250925923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45983.654250925923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45983.654250925923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45983.654250925923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45983.654250925923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45983.654250925923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45983.654250925923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45983.654250925923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45983.654250925923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45983.654250925923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45983.654250925923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45983.654250925923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45983.654250925923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45983.654250925923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45983.654250925923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45983.654250925923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45983.654250925923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45983.654250925923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45983.654250925923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45983.654250925923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45983.654250925923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45983.654250925923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45983.654250925923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45983.654250925923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45983.654250925923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45983.654250925923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45983.654250925923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45983.654250925923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45983.654250925923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45983.654250925923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45983.654250925923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45983.654250925923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45983.654250925923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45983.654250925923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45983.654250925923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45983.654250925923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45983.654250925923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45983.654250925923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45983.654250925923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45983.654250925923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45983.654250925923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45983.654250925923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45983.654250925923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45983.654250925923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45983.654250925923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45983.654250925923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45983.654250925923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45983.654250925923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45983.654250925923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45983.654250925923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45983.654250925923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45983.654250925923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45983.654250925923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45983.654250925923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45983.654250925923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45983.654250925923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45983.654250925923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45983.654250925923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45983.654250925923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45983.654250925923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45983.654250925923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45983.654250925923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45983.654250925923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45983.654250925923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45983.654250925923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45983.654250925923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45983.654250925923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45983.654250925923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45983.654250925923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45983.654250925923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45983.654250925923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45983.654250925923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45983.654250925923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45983.654250925923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45983.654250925923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45983.654250925923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45983.654250925923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45983.654250925923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45983.654250925923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45983.654250925923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45983.654250925923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45983.654250925923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45983.654250925923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45983.654250925923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45983.654250925923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45983.654250925923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45983.654250925923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45983.654250925923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45983.654250925923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45983.654250925923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45983.654250925923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45983.654250925923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45983.654250925923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45983.654250925923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45983.654250925923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45983.654250925923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45983.654250925923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45983.654250925923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45983.654250925923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45983.654250925923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45983.654250925923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45983.654250925923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45983.654250925923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45983.654250925923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45983.654250925923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45983.654250925923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45983.654250925923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45983.654250925923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45983.654250925923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45983.654250925923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45983.654250925923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45983.654250925923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45983.654250925923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45983.654250925923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45983.654250925923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45983.654250925923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45983.654250925923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45983.654250925923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45983.654250925923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45983.654250925923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45983.654250925923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45983.654250925923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45983.654250925923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45983.654250925923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45983.654250925923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45983.654250925923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45983.654250925923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45983.654250925923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45983.654250925923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45983.654250925923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45983.654250925923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45983.654250925923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45983.654250925923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45983.654250925923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45983.654250925923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45983.654250925923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45983.654250925923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45983.654250925923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45983.654250925923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45983.654250925923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45983.654250925923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45983.654250925923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45983.654250925923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45983.654250925923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45983.654250925923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45983.654250925923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45983.654250925923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45983.654250925923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45983.654250925923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45983.654250925923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45983.654250925923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45983.654250925923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45983.654250925923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45983.654250925923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45983.654250925923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45983.654250925923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45983.654250925923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45983.654250925923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45983.654250925923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45983.654250925923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45983.654250925923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45983.654250925923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45983.654250925923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45983.654250925923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45983.654250925923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45983.654250925923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45983.654250925923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45983.654250925923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45983.654250925923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45983.654250925923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45983.654250925923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45983.654250925923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45983.654250925923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45983.654250925923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45983.654250925923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45983.654250925923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45983.654250925923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45983.654250925923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45983.654250925923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45983.654250925923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45983.654250925923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45983.654250925923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45983.654250925923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45983.654250925923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45983.654250925923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45983.654250925923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45983.654250925923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45983.654250925923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45983.654250925923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45983.654250925923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45983.654250925923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45983.654250925923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45983.654250925923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45983.654250925923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45983.654250925923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45983.654250925923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45983.654250925923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45983.654250925923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45983.654250925923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45983.654250925923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45983.654250925923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45983.654250925923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45983.654250925923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45983.654250925923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45983.654250925923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45983.654250925923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45983.654250925923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45983.654250925923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45983.654250925923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45983.654250925923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45983.654250925923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45983.654250925923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45983.654250925923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45983.654250925923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45983.654250925923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45983.654250925923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45983.654250925923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45983.654250925923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45983.654250925923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45983.654250925923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45983.654250925923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45983.654250925923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45983.654250925923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45983.654250925923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45983.654250925923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45983.654250925923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45983.654250925923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45983.654250925923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45983.654250925923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45983.654250925923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45983.654250925923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45983.654250925923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45983.654250925923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45983.654250925923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45983.654250925923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45983.654250925923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45983.654250925923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45983.654250925923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45983.654250925923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45983.654250925923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45983.654250925923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45983.654250925923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45983.654250925923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45983.654250925923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45983.654250925923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45983.654250925923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45983.654250925923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45983.654250925923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45983.654250925923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45983.654250925923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45983.654250925923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45983.654250925923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45983.654250925923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45983.654250925923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45983.654250925923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45983.654250925923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45983.654250925923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45983.654250925923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45983.654250925923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45983.654250925923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45983.654250925923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45983.654250925923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45983.654250925923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45983.654250925923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45983.654250925923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45983.654250925923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45983.654250925923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45983.654250925923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45983.654250925923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45983.654250925923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45983.654250925923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45983.654250925923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45983.654250925923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45983.654250925923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45983.654250925923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45983.654250925923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45983.654250925923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45983.654250925923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45983.654250925923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45983.654250925923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45983.654250925923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45983.654250925923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45983.654250925923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45983.654250925923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45983.654250925923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45983.654250925923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45983.654250925923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45983.654250925923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45983.654250925923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45983.654250925923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45983.654250925923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45983.654250925923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45983.654250925923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45983.654250925923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45983.654250925923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45983.654250925923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45983.654250925923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45983.654250925923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45983.654250925923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45983.654250925923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45983.654250925923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45983.654250925923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45983.654250925923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45983.654250925923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45983.654250925923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45983.654250925923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45983.654250925923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45983.654250925923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45983.654250925923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45983.654250925923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45983.654250925923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45983.654250925923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45983.654250925923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45983.654250925923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45983.654250925923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45983.654250925923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45983.654250925923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45983.654250925923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45983.654250925923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45983.654250925923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45983.654250925923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45983.654250925923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45983.654250925923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45983.654250925923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45983.654250925923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45983.654250925923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45983.654250925923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45983.654250925923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45983.654250925923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45983.654250925923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45983.654250925923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45983.654250925923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45983.654250925923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45983.654250925923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45983.654250925923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45983.654250925923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45983.654250925923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45983.654250925923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45983.654250925923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45983.654250925923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45983.654250925923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45983.654250925923</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tabSelected="1" workbookViewId="0">
      <selection activeCell="D10" sqref="D10: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91.822190740735095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57.46537361110677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34.993139814811002</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6.139447685185587</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2.2809523148098378</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0.88569768518209457</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c r="E8" s="109"/>
      <c r="F8" s="109"/>
      <c r="G8" s="111">
        <f ca="1">IFERROR(NOW()-F8,"")</f>
        <v>45983.654250925923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45983.654250925923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45983.654250925923</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45983.654250925923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45983.654250925923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45983.654250925923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45983.654250925923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45983.654250925923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45983.654250925923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45983.654250925923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45983.654250925923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45983.654250925923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45983.654250925923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45983.654250925923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45983.654250925923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45983.654250925923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45983.654250925923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45983.654250925923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45983.654250925923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45983.654250925923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45983.654250925923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45983.654250925923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45983.654250925923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45983.654250925923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45983.654250925923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45983.654250925923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45983.654250925923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45983.654250925923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45983.654250925923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45983.654250925923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45983.654250925923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45983.654250925923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45983.654250925923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45983.654250925923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45983.654250925923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45983.654250925923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45983.654250925923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45983.654250925923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45983.654250925923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45983.654250925923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45983.654250925923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45983.654250925923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45983.654250925923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45983.654250925923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45983.654250925923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45983.654250925923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45983.654250925923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45983.654250925923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45983.654250925923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45983.654250925923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45983.654250925923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45983.654250925923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45983.654250925923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45983.654250925923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45983.654250925923</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45983.654250925923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45983.654250925923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45983.654250925923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45983.654250925923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45983.654250925923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45983.654250925923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45983.654250925923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45983.654250925923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45983.654250925923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45983.654250925923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45983.654250925923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45983.654250925923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45983.654250925923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45983.654250925923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45983.654250925923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45983.654250925923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45983.654250925923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45983.654250925923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45983.654250925923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45983.654250925923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45983.654250925923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45983.654250925923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45983.654250925923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45983.654250925923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45983.654250925923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45983.654250925923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45983.654250925923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45983.654250925923</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45983.654250925923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45983.654250925923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45983.654250925923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45983.654250925923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45983.654250925923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45983.654250925923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45983.654250925923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45983.654250925923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45983.654250925923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45983.654250925923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45983.654250925923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45983.654250925923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45983.654250925923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45983.654250925923</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2025-11-22T12:43:59Z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